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95" windowHeight="16245" tabRatio="577" activeTab="5"/>
  </bookViews>
  <sheets>
    <sheet name="Sammanställning" sheetId="1" r:id="rId1"/>
    <sheet name="A-laget" sheetId="2" r:id="rId2"/>
    <sheet name="F1-laget" sheetId="3" r:id="rId3"/>
    <sheet name="F2-laget" sheetId="4" r:id="rId4"/>
    <sheet name="B-laget" sheetId="5" r:id="rId5"/>
    <sheet name="Banpoäng" sheetId="6" r:id="rId6"/>
    <sheet name="Hösten" sheetId="7" r:id="rId7"/>
    <sheet name="Våren" sheetId="8" r:id="rId8"/>
    <sheet name="Högsta serier" sheetId="9" r:id="rId9"/>
  </sheets>
  <definedNames/>
  <calcPr fullCalcOnLoad="1"/>
</workbook>
</file>

<file path=xl/sharedStrings.xml><?xml version="1.0" encoding="utf-8"?>
<sst xmlns="http://schemas.openxmlformats.org/spreadsheetml/2006/main" count="1050" uniqueCount="145">
  <si>
    <t>Namn</t>
  </si>
  <si>
    <t xml:space="preserve">slagpoäng </t>
  </si>
  <si>
    <t>hemma</t>
  </si>
  <si>
    <t>slagpoäng</t>
  </si>
  <si>
    <t>antal serier</t>
  </si>
  <si>
    <t>Totalsnitt</t>
  </si>
  <si>
    <t>borta</t>
  </si>
  <si>
    <t>per serie</t>
  </si>
  <si>
    <t>Jan Bengtsson</t>
  </si>
  <si>
    <t>Kjell Nilsson</t>
  </si>
  <si>
    <t>Totalt</t>
  </si>
  <si>
    <t xml:space="preserve">hemmamatcher </t>
  </si>
  <si>
    <t>Tot.</t>
  </si>
  <si>
    <t xml:space="preserve">Antal serier hemmamatcher </t>
  </si>
  <si>
    <t xml:space="preserve">Antal serier bortamatcher </t>
  </si>
  <si>
    <t>Bowlingresultat A-laget</t>
  </si>
  <si>
    <t>Snitt A-laget borta</t>
  </si>
  <si>
    <t>Snitt A-laget hemma</t>
  </si>
  <si>
    <t>tot. antal</t>
  </si>
  <si>
    <t>snitt/serie</t>
  </si>
  <si>
    <t>A-lag total</t>
  </si>
  <si>
    <t>serier A</t>
  </si>
  <si>
    <t>Antal poäng</t>
  </si>
  <si>
    <t>Antal serier</t>
  </si>
  <si>
    <t>A-laget</t>
  </si>
  <si>
    <t>snitt/ser.</t>
  </si>
  <si>
    <t>Bortamatcher</t>
  </si>
  <si>
    <t>Snitt A-laget totalt</t>
  </si>
  <si>
    <t>Snitt per serie A-laget</t>
  </si>
  <si>
    <t>Snitt per serie B-laget</t>
  </si>
  <si>
    <t>Matchpoäng</t>
  </si>
  <si>
    <t>poäng</t>
  </si>
  <si>
    <t>Mats Jacobsson</t>
  </si>
  <si>
    <t>Claes Karlsson</t>
  </si>
  <si>
    <t>Peter Pålsson</t>
  </si>
  <si>
    <t>Niklas Wallberg</t>
  </si>
  <si>
    <t>Leif Åkesson</t>
  </si>
  <si>
    <t>S:a</t>
  </si>
  <si>
    <t>Per Möller</t>
  </si>
  <si>
    <t>Mats Tedenlid</t>
  </si>
  <si>
    <t>Serieresultat hösten</t>
  </si>
  <si>
    <t>Serieresultat våren</t>
  </si>
  <si>
    <t>Högsta 4 serier</t>
  </si>
  <si>
    <t>Högsta enkelserie</t>
  </si>
  <si>
    <t>Ökn/Minskn</t>
  </si>
  <si>
    <t>Robert Andersson</t>
  </si>
  <si>
    <t>Tommy Nordgren</t>
  </si>
  <si>
    <t>Östen Svantesson</t>
  </si>
  <si>
    <t>10-i-topp Seriematcher</t>
  </si>
  <si>
    <t>Enkelserie</t>
  </si>
  <si>
    <t>10-i-topp Seriematcher Par</t>
  </si>
  <si>
    <t>4 serier</t>
  </si>
  <si>
    <t>Peter Andersson</t>
  </si>
  <si>
    <t>Patrik Dahlberg</t>
  </si>
  <si>
    <t>Larry Dahlqvist</t>
  </si>
  <si>
    <t>Jonas Ljungberg</t>
  </si>
  <si>
    <t>Leif Nilsson</t>
  </si>
  <si>
    <t>Richard West</t>
  </si>
  <si>
    <t>Bowlingresultat B-laget</t>
  </si>
  <si>
    <t>B-laget</t>
  </si>
  <si>
    <t>B-lag total</t>
  </si>
  <si>
    <t>serier B</t>
  </si>
  <si>
    <t>Snitt B-laget hemma</t>
  </si>
  <si>
    <t>Snitt B-laget borta</t>
  </si>
  <si>
    <t>Christer Agrell</t>
  </si>
  <si>
    <t>Robin Johansen</t>
  </si>
  <si>
    <t>Linus Johansson</t>
  </si>
  <si>
    <t>Rasmus Johansson</t>
  </si>
  <si>
    <t>Mats Jönsson</t>
  </si>
  <si>
    <t>Rikard Näsström</t>
  </si>
  <si>
    <t>Terje Olsen</t>
  </si>
  <si>
    <t>Björn Olsson</t>
  </si>
  <si>
    <t>Jan-Åke Ottosson</t>
  </si>
  <si>
    <t>Magnus Persson</t>
  </si>
  <si>
    <t>Patrik Pettersson</t>
  </si>
  <si>
    <t>Tony Rosenquist</t>
  </si>
  <si>
    <t>Patrick Thermaenius</t>
  </si>
  <si>
    <t>Lya West</t>
  </si>
  <si>
    <t>Bowlingresultat F1-laget</t>
  </si>
  <si>
    <t>F1-laget</t>
  </si>
  <si>
    <t>Snitt F1-laget hemma</t>
  </si>
  <si>
    <t>Snitt F1-laget borta</t>
  </si>
  <si>
    <t>Bowlingresultat F2-laget</t>
  </si>
  <si>
    <t>Snitt F2-laget hemma</t>
  </si>
  <si>
    <t>Snitt F2-laget borta</t>
  </si>
  <si>
    <t>A+F1+F2+B-lag</t>
  </si>
  <si>
    <t>F1-lag total</t>
  </si>
  <si>
    <t>serier F1</t>
  </si>
  <si>
    <t>F2-lag total</t>
  </si>
  <si>
    <t>serier F2</t>
  </si>
  <si>
    <t>Snitt F1-laget totalt</t>
  </si>
  <si>
    <t>Snitt F2-laget totalt</t>
  </si>
  <si>
    <t>Snitt B-laget totalt</t>
  </si>
  <si>
    <t>F2-laget</t>
  </si>
  <si>
    <t>Snitt per serie F1-laget</t>
  </si>
  <si>
    <t>Snitt per serie F2-laget</t>
  </si>
  <si>
    <t>Alex Andersson</t>
  </si>
  <si>
    <t>Rickard Ellberg</t>
  </si>
  <si>
    <t>Jörgen Jönsson</t>
  </si>
  <si>
    <t>Peter Jönsson</t>
  </si>
  <si>
    <t>Joakim Magnusson</t>
  </si>
  <si>
    <t>Helene Mårtensson</t>
  </si>
  <si>
    <t>Anders Nordgren</t>
  </si>
  <si>
    <t>Jeanette Odén</t>
  </si>
  <si>
    <t>Roger Rothman</t>
  </si>
  <si>
    <t>Andreas Wickander</t>
  </si>
  <si>
    <t>Jess Wulf</t>
  </si>
  <si>
    <t>Ola Persson</t>
  </si>
  <si>
    <t>BK PLAYAX  Banpoäng</t>
  </si>
  <si>
    <t>Match nummer</t>
  </si>
  <si>
    <t>P/S</t>
  </si>
  <si>
    <t>ser.</t>
  </si>
  <si>
    <t>Banpoäng</t>
  </si>
  <si>
    <t>Serier</t>
  </si>
  <si>
    <t>Totalt under säsongen</t>
  </si>
  <si>
    <t>Totalt A+F1+F2+B-lag under säsongen</t>
  </si>
  <si>
    <t>Tony</t>
  </si>
  <si>
    <t>Robin</t>
  </si>
  <si>
    <t>Rickard E/Tony</t>
  </si>
  <si>
    <t>Jörgen/Robin</t>
  </si>
  <si>
    <t>Patrik P/Joakim</t>
  </si>
  <si>
    <t>Joakim</t>
  </si>
  <si>
    <t>Jörgen</t>
  </si>
  <si>
    <t>Linus</t>
  </si>
  <si>
    <t>Patrik P</t>
  </si>
  <si>
    <t>Terje</t>
  </si>
  <si>
    <t>Magnus/Robin</t>
  </si>
  <si>
    <t>Björn</t>
  </si>
  <si>
    <t>Peter A</t>
  </si>
  <si>
    <t>Patrik P/Björn</t>
  </si>
  <si>
    <t>Patrik D/Tony</t>
  </si>
  <si>
    <t>Jimmie Persson</t>
  </si>
  <si>
    <t>Rickard E/Joakim</t>
  </si>
  <si>
    <t>Linus/Tony</t>
  </si>
  <si>
    <t>Björn/Peter/Magnus</t>
  </si>
  <si>
    <t>Mats J/Magnus</t>
  </si>
  <si>
    <t>Rickard E/Jörgen</t>
  </si>
  <si>
    <t>Bowlingresultat B-laget efter omg 17</t>
  </si>
  <si>
    <t xml:space="preserve">Jörgen </t>
  </si>
  <si>
    <t>Jörgen/Joakim</t>
  </si>
  <si>
    <t>Snitt omg 18</t>
  </si>
  <si>
    <t>Bowlingresultat A-laget efter omg 19</t>
  </si>
  <si>
    <t>Bowlingresultat F1-laget efter omg 19</t>
  </si>
  <si>
    <t>Bowlingresultat F2-laget efter omg 19</t>
  </si>
  <si>
    <t>Björn/Tony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</si>
</sst>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฿&quot;#,##0;\-&quot;฿&quot;#,##0"/>
    <numFmt numFmtId="167" formatCode="&quot;฿&quot;#,##0;[Red]\-&quot;฿&quot;#,##0"/>
    <numFmt numFmtId="168" formatCode="&quot;฿&quot;#,##0.00;\-&quot;฿&quot;#,##0.00"/>
    <numFmt numFmtId="169" formatCode="&quot;฿&quot;#,##0.00;[Red]\-&quot;฿&quot;#,##0.00"/>
    <numFmt numFmtId="170" formatCode="_-&quot;฿&quot;* #,##0_-;\-&quot;฿&quot;* #,##0_-;_-&quot;฿&quot;* &quot;-&quot;_-;_-@_-"/>
    <numFmt numFmtId="171" formatCode="_-&quot;฿&quot;* #,##0.00_-;\-&quot;฿&quot;* #,##0.00_-;_-&quot;฿&quot;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0.0"/>
    <numFmt numFmtId="178" formatCode="#,##0.00\ &quot;kr&quot;"/>
    <numFmt numFmtId="179" formatCode="#,##0\ &quot;kr&quot;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medium"/>
      <top style="double"/>
      <bottom style="hair"/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/>
    </xf>
    <xf numFmtId="2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44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8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 horizontal="center"/>
    </xf>
    <xf numFmtId="1" fontId="0" fillId="0" borderId="19" xfId="0" applyNumberForma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176" fontId="2" fillId="0" borderId="57" xfId="0" applyNumberFormat="1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63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3" fillId="0" borderId="6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1" fontId="0" fillId="0" borderId="70" xfId="0" applyNumberFormat="1" applyBorder="1" applyAlignment="1">
      <alignment/>
    </xf>
    <xf numFmtId="0" fontId="0" fillId="0" borderId="70" xfId="0" applyFill="1" applyBorder="1" applyAlignment="1">
      <alignment/>
    </xf>
    <xf numFmtId="2" fontId="0" fillId="0" borderId="7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28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7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45" xfId="0" applyBorder="1" applyAlignment="1">
      <alignment/>
    </xf>
    <xf numFmtId="0" fontId="1" fillId="0" borderId="45" xfId="0" applyFont="1" applyBorder="1" applyAlignment="1">
      <alignment/>
    </xf>
    <xf numFmtId="2" fontId="1" fillId="0" borderId="7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0" fontId="0" fillId="0" borderId="75" xfId="0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45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46" xfId="0" applyBorder="1" applyAlignment="1">
      <alignment/>
    </xf>
    <xf numFmtId="0" fontId="0" fillId="0" borderId="78" xfId="0" applyBorder="1" applyAlignment="1">
      <alignment/>
    </xf>
    <xf numFmtId="2" fontId="0" fillId="0" borderId="77" xfId="0" applyNumberFormat="1" applyBorder="1" applyAlignment="1">
      <alignment/>
    </xf>
    <xf numFmtId="2" fontId="0" fillId="0" borderId="77" xfId="0" applyNumberFormat="1" applyFont="1" applyBorder="1" applyAlignment="1">
      <alignment/>
    </xf>
    <xf numFmtId="1" fontId="0" fillId="0" borderId="77" xfId="0" applyNumberFormat="1" applyBorder="1" applyAlignment="1">
      <alignment/>
    </xf>
    <xf numFmtId="2" fontId="1" fillId="0" borderId="77" xfId="0" applyNumberFormat="1" applyFont="1" applyBorder="1" applyAlignment="1">
      <alignment/>
    </xf>
    <xf numFmtId="2" fontId="1" fillId="0" borderId="79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2" fontId="0" fillId="0" borderId="46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71" xfId="0" applyNumberFormat="1" applyFont="1" applyBorder="1" applyAlignment="1">
      <alignment/>
    </xf>
    <xf numFmtId="2" fontId="1" fillId="0" borderId="82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1" fontId="0" fillId="0" borderId="85" xfId="0" applyNumberForma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2" fontId="0" fillId="0" borderId="88" xfId="0" applyNumberFormat="1" applyFont="1" applyBorder="1" applyAlignment="1">
      <alignment/>
    </xf>
    <xf numFmtId="0" fontId="0" fillId="0" borderId="88" xfId="0" applyBorder="1" applyAlignment="1">
      <alignment/>
    </xf>
    <xf numFmtId="2" fontId="0" fillId="0" borderId="88" xfId="0" applyNumberFormat="1" applyBorder="1" applyAlignment="1">
      <alignment/>
    </xf>
    <xf numFmtId="1" fontId="0" fillId="0" borderId="88" xfId="0" applyNumberFormat="1" applyBorder="1" applyAlignment="1">
      <alignment/>
    </xf>
    <xf numFmtId="2" fontId="1" fillId="0" borderId="88" xfId="0" applyNumberFormat="1" applyFont="1" applyBorder="1" applyAlignment="1">
      <alignment/>
    </xf>
    <xf numFmtId="2" fontId="1" fillId="0" borderId="89" xfId="0" applyNumberFormat="1" applyFon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2" fontId="0" fillId="0" borderId="92" xfId="0" applyNumberFormat="1" applyFont="1" applyBorder="1" applyAlignment="1">
      <alignment/>
    </xf>
    <xf numFmtId="0" fontId="0" fillId="0" borderId="92" xfId="0" applyBorder="1" applyAlignment="1">
      <alignment/>
    </xf>
    <xf numFmtId="2" fontId="0" fillId="0" borderId="92" xfId="0" applyNumberFormat="1" applyBorder="1" applyAlignment="1">
      <alignment/>
    </xf>
    <xf numFmtId="1" fontId="0" fillId="0" borderId="92" xfId="0" applyNumberFormat="1" applyBorder="1" applyAlignment="1">
      <alignment/>
    </xf>
    <xf numFmtId="2" fontId="1" fillId="0" borderId="92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93" xfId="0" applyBorder="1" applyAlignment="1">
      <alignment/>
    </xf>
    <xf numFmtId="2" fontId="1" fillId="0" borderId="94" xfId="0" applyNumberFormat="1" applyFont="1" applyBorder="1" applyAlignment="1">
      <alignment/>
    </xf>
    <xf numFmtId="0" fontId="0" fillId="0" borderId="95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96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0" fontId="11" fillId="0" borderId="50" xfId="0" applyFont="1" applyBorder="1" applyAlignment="1">
      <alignment horizontal="left"/>
    </xf>
    <xf numFmtId="0" fontId="10" fillId="0" borderId="9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99" xfId="0" applyFont="1" applyBorder="1" applyAlignment="1">
      <alignment horizontal="left"/>
    </xf>
    <xf numFmtId="0" fontId="12" fillId="0" borderId="100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178" fontId="12" fillId="0" borderId="10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01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" fontId="13" fillId="0" borderId="45" xfId="0" applyNumberFormat="1" applyFont="1" applyBorder="1" applyAlignment="1">
      <alignment/>
    </xf>
    <xf numFmtId="0" fontId="13" fillId="0" borderId="45" xfId="0" applyFont="1" applyBorder="1" applyAlignment="1">
      <alignment/>
    </xf>
    <xf numFmtId="2" fontId="13" fillId="0" borderId="45" xfId="0" applyNumberFormat="1" applyFont="1" applyBorder="1" applyAlignment="1">
      <alignment/>
    </xf>
    <xf numFmtId="0" fontId="15" fillId="0" borderId="45" xfId="0" applyFont="1" applyBorder="1" applyAlignment="1">
      <alignment horizontal="center"/>
    </xf>
    <xf numFmtId="2" fontId="13" fillId="0" borderId="94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3" fillId="0" borderId="7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1" fillId="0" borderId="102" xfId="0" applyFont="1" applyBorder="1" applyAlignment="1">
      <alignment/>
    </xf>
    <xf numFmtId="178" fontId="10" fillId="0" borderId="103" xfId="0" applyNumberFormat="1" applyFont="1" applyBorder="1" applyAlignment="1">
      <alignment horizontal="center"/>
    </xf>
    <xf numFmtId="0" fontId="11" fillId="0" borderId="104" xfId="0" applyFont="1" applyBorder="1" applyAlignment="1">
      <alignment/>
    </xf>
    <xf numFmtId="0" fontId="11" fillId="0" borderId="10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" fontId="13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0" fillId="0" borderId="106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0" borderId="9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2" fontId="0" fillId="0" borderId="95" xfId="0" applyNumberFormat="1" applyBorder="1" applyAlignment="1">
      <alignment/>
    </xf>
    <xf numFmtId="1" fontId="0" fillId="0" borderId="95" xfId="0" applyNumberFormat="1" applyBorder="1" applyAlignment="1">
      <alignment/>
    </xf>
    <xf numFmtId="2" fontId="0" fillId="0" borderId="93" xfId="0" applyNumberForma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1" fontId="0" fillId="0" borderId="93" xfId="0" applyNumberFormat="1" applyBorder="1" applyAlignment="1">
      <alignment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 applyProtection="1">
      <alignment horizontal="left" vertical="center"/>
      <protection locked="0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2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140625" style="11" customWidth="1"/>
    <col min="2" max="2" width="17.00390625" style="0" customWidth="1"/>
    <col min="3" max="3" width="9.7109375" style="0" customWidth="1"/>
    <col min="4" max="4" width="10.28125" style="0" customWidth="1"/>
    <col min="5" max="5" width="10.8515625" style="6" customWidth="1"/>
    <col min="6" max="6" width="10.00390625" style="0" customWidth="1"/>
    <col min="7" max="7" width="10.421875" style="0" customWidth="1"/>
    <col min="8" max="8" width="11.28125" style="6" customWidth="1"/>
    <col min="9" max="9" width="10.421875" style="6" customWidth="1"/>
    <col min="10" max="10" width="8.57421875" style="1" customWidth="1"/>
    <col min="11" max="11" width="11.7109375" style="6" customWidth="1"/>
    <col min="12" max="12" width="13.7109375" style="6" customWidth="1"/>
    <col min="13" max="13" width="12.140625" style="0" bestFit="1" customWidth="1"/>
    <col min="14" max="14" width="12.28125" style="0" bestFit="1" customWidth="1"/>
    <col min="15" max="15" width="11.8515625" style="0" bestFit="1" customWidth="1"/>
  </cols>
  <sheetData>
    <row r="2" spans="1:12" s="18" customFormat="1" ht="15.75" customHeight="1" thickBot="1">
      <c r="A2" s="27"/>
      <c r="B2" s="17" t="s">
        <v>141</v>
      </c>
      <c r="E2" s="35"/>
      <c r="H2" s="35"/>
      <c r="I2" s="35"/>
      <c r="J2" s="36"/>
      <c r="K2" s="35"/>
      <c r="L2" s="35"/>
    </row>
    <row r="3" spans="2:15" ht="13.5" thickTop="1">
      <c r="B3" s="85" t="s">
        <v>0</v>
      </c>
      <c r="C3" s="2" t="s">
        <v>3</v>
      </c>
      <c r="D3" s="2" t="s">
        <v>4</v>
      </c>
      <c r="E3" s="7" t="s">
        <v>19</v>
      </c>
      <c r="F3" s="2" t="s">
        <v>1</v>
      </c>
      <c r="G3" s="2" t="s">
        <v>4</v>
      </c>
      <c r="H3" s="7" t="s">
        <v>19</v>
      </c>
      <c r="I3" s="7" t="s">
        <v>20</v>
      </c>
      <c r="J3" s="3" t="s">
        <v>18</v>
      </c>
      <c r="K3" s="7" t="s">
        <v>5</v>
      </c>
      <c r="L3" s="7" t="s">
        <v>5</v>
      </c>
      <c r="N3" s="139" t="s">
        <v>140</v>
      </c>
      <c r="O3" s="140" t="s">
        <v>44</v>
      </c>
    </row>
    <row r="4" spans="2:15" ht="13.5" thickBot="1">
      <c r="B4" s="119"/>
      <c r="C4" s="40" t="s">
        <v>2</v>
      </c>
      <c r="D4" s="4" t="s">
        <v>2</v>
      </c>
      <c r="E4" s="8" t="s">
        <v>2</v>
      </c>
      <c r="F4" s="4" t="s">
        <v>6</v>
      </c>
      <c r="G4" s="4" t="s">
        <v>6</v>
      </c>
      <c r="H4" s="8" t="s">
        <v>6</v>
      </c>
      <c r="I4" s="8" t="s">
        <v>3</v>
      </c>
      <c r="J4" s="5" t="s">
        <v>21</v>
      </c>
      <c r="K4" s="14" t="s">
        <v>7</v>
      </c>
      <c r="L4" s="14" t="s">
        <v>85</v>
      </c>
      <c r="N4" s="141"/>
      <c r="O4" s="142"/>
    </row>
    <row r="5" spans="1:15" ht="13.5" thickTop="1">
      <c r="A5" s="11">
        <v>1</v>
      </c>
      <c r="B5" s="144" t="s">
        <v>75</v>
      </c>
      <c r="C5" s="174">
        <f>SUM('A-laget'!N37)</f>
        <v>8331</v>
      </c>
      <c r="D5" s="175">
        <f>SUM('A-laget'!N87)</f>
        <v>39</v>
      </c>
      <c r="E5" s="176">
        <f aca="true" t="shared" si="0" ref="E5:E48">SUM(C5)/D5</f>
        <v>213.6153846153846</v>
      </c>
      <c r="F5" s="177">
        <f>SUM('A-laget'!AB37)</f>
        <v>6836</v>
      </c>
      <c r="G5" s="177">
        <f>SUM('A-laget'!AB87)</f>
        <v>32</v>
      </c>
      <c r="H5" s="178">
        <f aca="true" t="shared" si="1" ref="H5:H48">SUM(F5/G5)</f>
        <v>213.625</v>
      </c>
      <c r="I5" s="179">
        <f aca="true" t="shared" si="2" ref="I5:I48">SUM(C5)+F5</f>
        <v>15167</v>
      </c>
      <c r="J5" s="179">
        <f aca="true" t="shared" si="3" ref="J5:J48">SUM(D5+G5)</f>
        <v>71</v>
      </c>
      <c r="K5" s="180">
        <f aca="true" t="shared" si="4" ref="K5:K48">SUM(I5/J5)</f>
        <v>213.61971830985917</v>
      </c>
      <c r="L5" s="181">
        <f>SUM(I5+'F1-laget'!AC37+'F2-laget'!AD37+'B-laget'!AC37)/SUM(J5+'F1-laget'!AC87+'F2-laget'!AD87+'B-laget'!AC87)</f>
        <v>213.61971830985917</v>
      </c>
      <c r="M5" s="190"/>
      <c r="N5" s="143">
        <v>213.09</v>
      </c>
      <c r="O5" s="143">
        <f aca="true" t="shared" si="5" ref="O5:O48">L5-N5</f>
        <v>0.5297183098591631</v>
      </c>
    </row>
    <row r="6" spans="1:15" ht="12.75">
      <c r="A6" s="11">
        <v>2</v>
      </c>
      <c r="B6" s="144" t="s">
        <v>66</v>
      </c>
      <c r="C6" s="150">
        <f>SUM('A-laget'!N14)</f>
        <v>6791</v>
      </c>
      <c r="D6" s="169">
        <f>SUM('A-laget'!N64)</f>
        <v>32</v>
      </c>
      <c r="E6" s="152">
        <f t="shared" si="0"/>
        <v>212.21875</v>
      </c>
      <c r="F6" s="148">
        <f>SUM('A-laget'!AB14)</f>
        <v>7348</v>
      </c>
      <c r="G6" s="148">
        <f>SUM('A-laget'!AB64)</f>
        <v>36</v>
      </c>
      <c r="H6" s="151">
        <f t="shared" si="1"/>
        <v>204.11111111111111</v>
      </c>
      <c r="I6" s="153">
        <f t="shared" si="2"/>
        <v>14139</v>
      </c>
      <c r="J6" s="153">
        <f t="shared" si="3"/>
        <v>68</v>
      </c>
      <c r="K6" s="154">
        <f t="shared" si="4"/>
        <v>207.9264705882353</v>
      </c>
      <c r="L6" s="191">
        <f>SUM(I6+'F1-laget'!AC14+'F2-laget'!AD14+'B-laget'!AC14)/SUM(J6+'F1-laget'!AC64+'F2-laget'!AD64+'B-laget'!AC64)</f>
        <v>207.875</v>
      </c>
      <c r="M6" s="192"/>
      <c r="N6" s="109">
        <v>208.37</v>
      </c>
      <c r="O6" s="143">
        <f t="shared" si="5"/>
        <v>-0.49500000000000455</v>
      </c>
    </row>
    <row r="7" spans="1:15" ht="12.75">
      <c r="A7" s="11">
        <v>3</v>
      </c>
      <c r="B7" s="144" t="s">
        <v>71</v>
      </c>
      <c r="C7" s="182">
        <f>SUM('A-laget'!N31)</f>
        <v>6763</v>
      </c>
      <c r="D7" s="183">
        <f>SUM('A-laget'!N81)</f>
        <v>32</v>
      </c>
      <c r="E7" s="184">
        <f t="shared" si="0"/>
        <v>211.34375</v>
      </c>
      <c r="F7" s="185">
        <f>SUM('A-laget'!AB31)</f>
        <v>5579</v>
      </c>
      <c r="G7" s="185">
        <f>SUM('A-laget'!AB81)</f>
        <v>27</v>
      </c>
      <c r="H7" s="186">
        <f t="shared" si="1"/>
        <v>206.62962962962962</v>
      </c>
      <c r="I7" s="187">
        <f t="shared" si="2"/>
        <v>12342</v>
      </c>
      <c r="J7" s="187">
        <f t="shared" si="3"/>
        <v>59</v>
      </c>
      <c r="K7" s="188">
        <f t="shared" si="4"/>
        <v>209.1864406779661</v>
      </c>
      <c r="L7" s="189">
        <f>SUM(I7+'F1-laget'!AC31+'F2-laget'!AD31+'B-laget'!AC31)/SUM(J7+'F1-laget'!AC81+'F2-laget'!AD81+'B-laget'!AC81)</f>
        <v>207.84</v>
      </c>
      <c r="M7" s="257"/>
      <c r="N7" s="143">
        <v>207.39</v>
      </c>
      <c r="O7" s="143">
        <f t="shared" si="5"/>
        <v>0.45000000000001705</v>
      </c>
    </row>
    <row r="8" spans="1:15" ht="12.75">
      <c r="A8" s="11">
        <v>4</v>
      </c>
      <c r="B8" s="144" t="s">
        <v>98</v>
      </c>
      <c r="C8" s="150">
        <f>SUM('A-laget'!N16)</f>
        <v>8295</v>
      </c>
      <c r="D8" s="169">
        <f>SUM('A-laget'!N66)</f>
        <v>40</v>
      </c>
      <c r="E8" s="152">
        <f t="shared" si="0"/>
        <v>207.375</v>
      </c>
      <c r="F8" s="148">
        <f>SUM('A-laget'!AB16)</f>
        <v>9080</v>
      </c>
      <c r="G8" s="148">
        <f>SUM('A-laget'!AB66)</f>
        <v>44</v>
      </c>
      <c r="H8" s="151">
        <f t="shared" si="1"/>
        <v>206.36363636363637</v>
      </c>
      <c r="I8" s="153">
        <f t="shared" si="2"/>
        <v>17375</v>
      </c>
      <c r="J8" s="153">
        <f t="shared" si="3"/>
        <v>84</v>
      </c>
      <c r="K8" s="154">
        <f t="shared" si="4"/>
        <v>206.8452380952381</v>
      </c>
      <c r="L8" s="191">
        <f>SUM(I8+'F1-laget'!AC16+'F2-laget'!AD16+'B-laget'!AC16)/SUM(J8+'F1-laget'!AC66+'F2-laget'!AD66+'B-laget'!AC66)</f>
        <v>206.8452380952381</v>
      </c>
      <c r="M8" s="192"/>
      <c r="N8" s="109">
        <v>207.83</v>
      </c>
      <c r="O8" s="143">
        <f t="shared" si="5"/>
        <v>-0.9847619047619105</v>
      </c>
    </row>
    <row r="9" spans="1:15" ht="12.75">
      <c r="A9" s="11">
        <v>5</v>
      </c>
      <c r="B9" s="144" t="s">
        <v>65</v>
      </c>
      <c r="C9" s="182">
        <f>SUM('A-laget'!N13)</f>
        <v>5432</v>
      </c>
      <c r="D9" s="183">
        <f>SUM('A-laget'!N63)</f>
        <v>27</v>
      </c>
      <c r="E9" s="184">
        <f t="shared" si="0"/>
        <v>201.1851851851852</v>
      </c>
      <c r="F9" s="185">
        <f>SUM('A-laget'!AB13)</f>
        <v>7791</v>
      </c>
      <c r="G9" s="185">
        <f>SUM('A-laget'!AB63)</f>
        <v>38</v>
      </c>
      <c r="H9" s="186">
        <f t="shared" si="1"/>
        <v>205.02631578947367</v>
      </c>
      <c r="I9" s="187">
        <f t="shared" si="2"/>
        <v>13223</v>
      </c>
      <c r="J9" s="187">
        <f t="shared" si="3"/>
        <v>65</v>
      </c>
      <c r="K9" s="188">
        <f t="shared" si="4"/>
        <v>203.43076923076924</v>
      </c>
      <c r="L9" s="189">
        <f>SUM(I9+'F1-laget'!AC13+'F2-laget'!AD13+'B-laget'!AC13)/SUM(J9+'F1-laget'!AC63+'F2-laget'!AD63+'B-laget'!AC63)</f>
        <v>203.26666666666668</v>
      </c>
      <c r="M9" s="190"/>
      <c r="N9" s="143">
        <v>203.37</v>
      </c>
      <c r="O9" s="143">
        <f t="shared" si="5"/>
        <v>-0.10333333333332462</v>
      </c>
    </row>
    <row r="10" spans="1:15" ht="12.75">
      <c r="A10" s="11">
        <v>6</v>
      </c>
      <c r="B10" s="144" t="s">
        <v>100</v>
      </c>
      <c r="C10" s="150">
        <f>SUM('A-laget'!N21)</f>
        <v>7350</v>
      </c>
      <c r="D10" s="169">
        <f>SUM('A-laget'!N71)</f>
        <v>36</v>
      </c>
      <c r="E10" s="152">
        <f t="shared" si="0"/>
        <v>204.16666666666666</v>
      </c>
      <c r="F10" s="148">
        <f>SUM('A-laget'!AB21)</f>
        <v>7046</v>
      </c>
      <c r="G10" s="148">
        <f>SUM('A-laget'!AB71)</f>
        <v>35</v>
      </c>
      <c r="H10" s="151">
        <f t="shared" si="1"/>
        <v>201.31428571428572</v>
      </c>
      <c r="I10" s="153">
        <f t="shared" si="2"/>
        <v>14396</v>
      </c>
      <c r="J10" s="153">
        <f t="shared" si="3"/>
        <v>71</v>
      </c>
      <c r="K10" s="154">
        <f t="shared" si="4"/>
        <v>202.7605633802817</v>
      </c>
      <c r="L10" s="191">
        <f>SUM(I10+'F1-laget'!AC21+'F2-laget'!AD21+'B-laget'!AC21)/SUM(J10+'F1-laget'!AC71+'F2-laget'!AD71+'B-laget'!AC71)</f>
        <v>202.7605633802817</v>
      </c>
      <c r="M10" s="192"/>
      <c r="N10" s="109">
        <v>203.33</v>
      </c>
      <c r="O10" s="143">
        <f t="shared" si="5"/>
        <v>-0.5694366197183172</v>
      </c>
    </row>
    <row r="11" spans="1:15" ht="12.75">
      <c r="A11" s="11">
        <v>7</v>
      </c>
      <c r="B11" s="144" t="s">
        <v>131</v>
      </c>
      <c r="C11" s="182">
        <f>SUM('A-laget'!N36)</f>
        <v>2324</v>
      </c>
      <c r="D11" s="183">
        <f>SUM('A-laget'!N86)</f>
        <v>12</v>
      </c>
      <c r="E11" s="184">
        <f t="shared" si="0"/>
        <v>193.66666666666666</v>
      </c>
      <c r="F11" s="185">
        <f>SUM('A-laget'!AB36)</f>
        <v>1458</v>
      </c>
      <c r="G11" s="185">
        <f>SUM('A-laget'!AB86)</f>
        <v>7</v>
      </c>
      <c r="H11" s="186">
        <f t="shared" si="1"/>
        <v>208.28571428571428</v>
      </c>
      <c r="I11" s="187">
        <f t="shared" si="2"/>
        <v>3782</v>
      </c>
      <c r="J11" s="187">
        <f t="shared" si="3"/>
        <v>19</v>
      </c>
      <c r="K11" s="188">
        <f t="shared" si="4"/>
        <v>199.05263157894737</v>
      </c>
      <c r="L11" s="189">
        <f>SUM(I11+'F1-laget'!AC36+'F2-laget'!AD36+'B-laget'!AC36)/SUM(J11+'F1-laget'!AC86+'F2-laget'!AD86+'B-laget'!AC86)</f>
        <v>202.6727272727273</v>
      </c>
      <c r="M11" s="190"/>
      <c r="N11" s="143">
        <v>202.67</v>
      </c>
      <c r="O11" s="143">
        <f t="shared" si="5"/>
        <v>0.0027272727272986685</v>
      </c>
    </row>
    <row r="12" spans="1:15" ht="12.75">
      <c r="A12" s="11">
        <v>8</v>
      </c>
      <c r="B12" s="144" t="s">
        <v>97</v>
      </c>
      <c r="C12" s="150">
        <f>SUM('A-laget'!N11)</f>
        <v>6834</v>
      </c>
      <c r="D12" s="169">
        <f>SUM('A-laget'!N61)</f>
        <v>34</v>
      </c>
      <c r="E12" s="152">
        <f t="shared" si="0"/>
        <v>201</v>
      </c>
      <c r="F12" s="148">
        <f>SUM('A-laget'!AB11)</f>
        <v>7199</v>
      </c>
      <c r="G12" s="148">
        <f>SUM('A-laget'!AB61)</f>
        <v>36</v>
      </c>
      <c r="H12" s="151">
        <f t="shared" si="1"/>
        <v>199.97222222222223</v>
      </c>
      <c r="I12" s="153">
        <f t="shared" si="2"/>
        <v>14033</v>
      </c>
      <c r="J12" s="153">
        <f t="shared" si="3"/>
        <v>70</v>
      </c>
      <c r="K12" s="154">
        <f t="shared" si="4"/>
        <v>200.47142857142856</v>
      </c>
      <c r="L12" s="191">
        <f>SUM(I12+'F1-laget'!AC11+'F2-laget'!AD11+'B-laget'!AC11)/SUM(J12+'F1-laget'!AC61+'F2-laget'!AD61+'B-laget'!AC61)</f>
        <v>200.47142857142856</v>
      </c>
      <c r="M12" s="247">
        <f>SUM(L5:L12)*4</f>
        <v>6581.405369184806</v>
      </c>
      <c r="N12" s="109">
        <v>201.45</v>
      </c>
      <c r="O12" s="143">
        <f t="shared" si="5"/>
        <v>-0.9785714285714278</v>
      </c>
    </row>
    <row r="13" spans="1:15" ht="12.75">
      <c r="A13" s="11">
        <v>9</v>
      </c>
      <c r="B13" s="144" t="s">
        <v>74</v>
      </c>
      <c r="C13" s="182">
        <f>SUM('A-laget'!N35)</f>
        <v>7692</v>
      </c>
      <c r="D13" s="183">
        <f>SUM('A-laget'!N85)</f>
        <v>39</v>
      </c>
      <c r="E13" s="184">
        <f t="shared" si="0"/>
        <v>197.23076923076923</v>
      </c>
      <c r="F13" s="185">
        <f>SUM('A-laget'!AB35)</f>
        <v>7253</v>
      </c>
      <c r="G13" s="185">
        <f>SUM('A-laget'!AB85)</f>
        <v>36</v>
      </c>
      <c r="H13" s="186">
        <f t="shared" si="1"/>
        <v>201.47222222222223</v>
      </c>
      <c r="I13" s="187">
        <f t="shared" si="2"/>
        <v>14945</v>
      </c>
      <c r="J13" s="187">
        <f t="shared" si="3"/>
        <v>75</v>
      </c>
      <c r="K13" s="188">
        <f t="shared" si="4"/>
        <v>199.26666666666668</v>
      </c>
      <c r="L13" s="189">
        <f>SUM(I13+'F1-laget'!AC35+'F2-laget'!AD35+'B-laget'!AC35)/SUM(J13+'F1-laget'!AC85+'F2-laget'!AD85+'B-laget'!AC85)</f>
        <v>199.26666666666668</v>
      </c>
      <c r="M13" s="247"/>
      <c r="N13" s="143">
        <v>200.89</v>
      </c>
      <c r="O13" s="143">
        <f t="shared" si="5"/>
        <v>-1.6233333333333064</v>
      </c>
    </row>
    <row r="14" spans="1:15" ht="12.75">
      <c r="A14" s="11">
        <v>10</v>
      </c>
      <c r="B14" s="144" t="s">
        <v>53</v>
      </c>
      <c r="C14" s="150">
        <f>SUM('A-laget'!N9)</f>
        <v>882</v>
      </c>
      <c r="D14" s="169">
        <f>SUM('A-laget'!N59)</f>
        <v>4</v>
      </c>
      <c r="E14" s="152">
        <f t="shared" si="0"/>
        <v>220.5</v>
      </c>
      <c r="F14" s="148">
        <f>SUM('A-laget'!AB9)</f>
        <v>1308</v>
      </c>
      <c r="G14" s="148">
        <f>SUM('A-laget'!AB59)</f>
        <v>7</v>
      </c>
      <c r="H14" s="151">
        <f t="shared" si="1"/>
        <v>186.85714285714286</v>
      </c>
      <c r="I14" s="153">
        <f t="shared" si="2"/>
        <v>2190</v>
      </c>
      <c r="J14" s="153">
        <f t="shared" si="3"/>
        <v>11</v>
      </c>
      <c r="K14" s="154">
        <f t="shared" si="4"/>
        <v>199.0909090909091</v>
      </c>
      <c r="L14" s="191">
        <f>SUM(I14+'F1-laget'!AC9+'F2-laget'!AD9+'B-laget'!AC9)/SUM(J14+'F1-laget'!AC59+'F2-laget'!AD59+'B-laget'!AC59)</f>
        <v>196.26315789473685</v>
      </c>
      <c r="M14" s="247"/>
      <c r="N14" s="109">
        <v>196.04</v>
      </c>
      <c r="O14" s="143">
        <f t="shared" si="5"/>
        <v>0.22315789473685754</v>
      </c>
    </row>
    <row r="15" spans="1:15" ht="12.75">
      <c r="A15" s="11">
        <v>11</v>
      </c>
      <c r="B15" s="144" t="s">
        <v>52</v>
      </c>
      <c r="C15" s="182">
        <f>SUM('A-laget'!N6)</f>
        <v>986</v>
      </c>
      <c r="D15" s="183">
        <f>SUM('A-laget'!N56)</f>
        <v>5</v>
      </c>
      <c r="E15" s="184">
        <f t="shared" si="0"/>
        <v>197.2</v>
      </c>
      <c r="F15" s="185">
        <f>SUM('A-laget'!AB6)</f>
        <v>1979</v>
      </c>
      <c r="G15" s="185">
        <f>SUM('A-laget'!AB56)</f>
        <v>10</v>
      </c>
      <c r="H15" s="186">
        <f t="shared" si="1"/>
        <v>197.9</v>
      </c>
      <c r="I15" s="187">
        <f t="shared" si="2"/>
        <v>2965</v>
      </c>
      <c r="J15" s="187">
        <f t="shared" si="3"/>
        <v>15</v>
      </c>
      <c r="K15" s="188">
        <f t="shared" si="4"/>
        <v>197.66666666666666</v>
      </c>
      <c r="L15" s="189">
        <f>SUM(I15+'F1-laget'!AC6+'F2-laget'!AD6+'B-laget'!AC6)/SUM(J15+'F1-laget'!AC56+'F2-laget'!AD56+'B-laget'!AC56)</f>
        <v>195.2</v>
      </c>
      <c r="M15" s="192"/>
      <c r="N15" s="143">
        <v>196.09</v>
      </c>
      <c r="O15" s="143">
        <f t="shared" si="5"/>
        <v>-0.8900000000000148</v>
      </c>
    </row>
    <row r="16" spans="1:15" ht="12.75">
      <c r="A16" s="11">
        <v>12</v>
      </c>
      <c r="B16" s="144" t="s">
        <v>35</v>
      </c>
      <c r="C16" s="150">
        <f>SUM('A-laget'!N42)</f>
        <v>0</v>
      </c>
      <c r="D16" s="169">
        <f>SUM('A-laget'!N92)</f>
        <v>0</v>
      </c>
      <c r="E16" s="152" t="e">
        <f t="shared" si="0"/>
        <v>#DIV/0!</v>
      </c>
      <c r="F16" s="148">
        <f>SUM('A-laget'!AB42)</f>
        <v>0</v>
      </c>
      <c r="G16" s="148">
        <f>SUM('A-laget'!AB92)</f>
        <v>0</v>
      </c>
      <c r="H16" s="151" t="e">
        <f t="shared" si="1"/>
        <v>#DIV/0!</v>
      </c>
      <c r="I16" s="153">
        <f t="shared" si="2"/>
        <v>0</v>
      </c>
      <c r="J16" s="153">
        <f t="shared" si="3"/>
        <v>0</v>
      </c>
      <c r="K16" s="154" t="e">
        <f t="shared" si="4"/>
        <v>#DIV/0!</v>
      </c>
      <c r="L16" s="191">
        <f>SUM(I16+'F1-laget'!AC42+'F2-laget'!AD42+'B-laget'!AC42)/SUM(J16+'F1-laget'!AC92+'F2-laget'!AD92+'B-laget'!AC92)</f>
        <v>193.42307692307693</v>
      </c>
      <c r="M16" s="247"/>
      <c r="N16" s="109">
        <v>192.9</v>
      </c>
      <c r="O16" s="143">
        <f t="shared" si="5"/>
        <v>0.5230769230769283</v>
      </c>
    </row>
    <row r="17" spans="1:15" ht="12.75">
      <c r="A17" s="11">
        <v>13</v>
      </c>
      <c r="B17" s="144" t="s">
        <v>55</v>
      </c>
      <c r="C17" s="182">
        <f>SUM('A-laget'!N20)</f>
        <v>0</v>
      </c>
      <c r="D17" s="183">
        <f>SUM('A-laget'!N70)</f>
        <v>0</v>
      </c>
      <c r="E17" s="184" t="e">
        <f t="shared" si="0"/>
        <v>#DIV/0!</v>
      </c>
      <c r="F17" s="185">
        <f>SUM('A-laget'!AB20)</f>
        <v>0</v>
      </c>
      <c r="G17" s="185">
        <f>SUM('A-laget'!AB70)</f>
        <v>0</v>
      </c>
      <c r="H17" s="186" t="e">
        <f t="shared" si="1"/>
        <v>#DIV/0!</v>
      </c>
      <c r="I17" s="187">
        <f t="shared" si="2"/>
        <v>0</v>
      </c>
      <c r="J17" s="187">
        <f t="shared" si="3"/>
        <v>0</v>
      </c>
      <c r="K17" s="188" t="e">
        <f t="shared" si="4"/>
        <v>#DIV/0!</v>
      </c>
      <c r="L17" s="189">
        <f>SUM(I17+'F1-laget'!AC20+'F2-laget'!AD20+'B-laget'!AC20)/SUM(J17+'F1-laget'!AC70+'F2-laget'!AD70+'B-laget'!AC70)</f>
        <v>191.5897435897436</v>
      </c>
      <c r="M17" s="192"/>
      <c r="N17" s="143">
        <v>192.29</v>
      </c>
      <c r="O17" s="143">
        <f t="shared" si="5"/>
        <v>-0.7002564102564008</v>
      </c>
    </row>
    <row r="18" spans="1:15" ht="12.75">
      <c r="A18" s="11">
        <v>14</v>
      </c>
      <c r="B18" s="144" t="s">
        <v>68</v>
      </c>
      <c r="C18" s="150">
        <f>SUM('A-laget'!N17)</f>
        <v>1640</v>
      </c>
      <c r="D18" s="169">
        <f>SUM('A-laget'!N67)</f>
        <v>8</v>
      </c>
      <c r="E18" s="152">
        <f t="shared" si="0"/>
        <v>205</v>
      </c>
      <c r="F18" s="148">
        <f>SUM('A-laget'!AB17)</f>
        <v>2634</v>
      </c>
      <c r="G18" s="148">
        <f>SUM('A-laget'!AB67)</f>
        <v>15</v>
      </c>
      <c r="H18" s="151">
        <f t="shared" si="1"/>
        <v>175.6</v>
      </c>
      <c r="I18" s="153">
        <f t="shared" si="2"/>
        <v>4274</v>
      </c>
      <c r="J18" s="153">
        <f t="shared" si="3"/>
        <v>23</v>
      </c>
      <c r="K18" s="154">
        <f t="shared" si="4"/>
        <v>185.82608695652175</v>
      </c>
      <c r="L18" s="191">
        <f>SUM(I18+'F1-laget'!AC17+'F2-laget'!AD17+'B-laget'!AC17)/SUM(J18+'F1-laget'!AC67+'F2-laget'!AD67+'B-laget'!AC67)</f>
        <v>188.97674418604652</v>
      </c>
      <c r="M18" s="247"/>
      <c r="N18" s="109">
        <v>188.98</v>
      </c>
      <c r="O18" s="143">
        <f t="shared" si="5"/>
        <v>-0.0032558139534728525</v>
      </c>
    </row>
    <row r="19" spans="1:15" ht="12.75">
      <c r="A19" s="11">
        <v>15</v>
      </c>
      <c r="B19" s="144" t="s">
        <v>73</v>
      </c>
      <c r="C19" s="182">
        <f>SUM('A-laget'!N33)</f>
        <v>2342</v>
      </c>
      <c r="D19" s="183">
        <f>SUM('A-laget'!N83)</f>
        <v>12</v>
      </c>
      <c r="E19" s="184">
        <f t="shared" si="0"/>
        <v>195.16666666666666</v>
      </c>
      <c r="F19" s="185">
        <f>SUM('A-laget'!AB33)</f>
        <v>3427</v>
      </c>
      <c r="G19" s="185">
        <f>SUM('A-laget'!AB83)</f>
        <v>18</v>
      </c>
      <c r="H19" s="186">
        <f t="shared" si="1"/>
        <v>190.38888888888889</v>
      </c>
      <c r="I19" s="187">
        <f t="shared" si="2"/>
        <v>5769</v>
      </c>
      <c r="J19" s="187">
        <f t="shared" si="3"/>
        <v>30</v>
      </c>
      <c r="K19" s="188">
        <f t="shared" si="4"/>
        <v>192.3</v>
      </c>
      <c r="L19" s="189">
        <f>SUM(I19+'F1-laget'!AC33+'F2-laget'!AD33+'B-laget'!AC33)/SUM(J19+'F1-laget'!AC83+'F2-laget'!AD83+'B-laget'!AC83)</f>
        <v>188.44736842105263</v>
      </c>
      <c r="M19" s="248"/>
      <c r="N19" s="143">
        <v>188.76</v>
      </c>
      <c r="O19" s="143">
        <f t="shared" si="5"/>
        <v>-0.3126315789473608</v>
      </c>
    </row>
    <row r="20" spans="1:15" ht="12.75">
      <c r="A20" s="11">
        <v>16</v>
      </c>
      <c r="B20" s="144" t="s">
        <v>76</v>
      </c>
      <c r="C20" s="150">
        <f>SUM('A-laget'!N41)</f>
        <v>0</v>
      </c>
      <c r="D20" s="169">
        <f>SUM('A-laget'!N91)</f>
        <v>0</v>
      </c>
      <c r="E20" s="152" t="e">
        <f t="shared" si="0"/>
        <v>#DIV/0!</v>
      </c>
      <c r="F20" s="148">
        <f>SUM('A-laget'!AB41)</f>
        <v>0</v>
      </c>
      <c r="G20" s="148">
        <f>SUM('A-laget'!AB91)</f>
        <v>0</v>
      </c>
      <c r="H20" s="151" t="e">
        <f t="shared" si="1"/>
        <v>#DIV/0!</v>
      </c>
      <c r="I20" s="153">
        <f t="shared" si="2"/>
        <v>0</v>
      </c>
      <c r="J20" s="153">
        <f t="shared" si="3"/>
        <v>0</v>
      </c>
      <c r="K20" s="154" t="e">
        <f t="shared" si="4"/>
        <v>#DIV/0!</v>
      </c>
      <c r="L20" s="191">
        <f>SUM(I20+'F1-laget'!AC41+'F2-laget'!AD41+'B-laget'!AC41)/SUM(J20+'F1-laget'!AC91+'F2-laget'!AD91+'B-laget'!AC91)</f>
        <v>186.8695652173913</v>
      </c>
      <c r="M20" s="192"/>
      <c r="N20" s="109">
        <v>184.55</v>
      </c>
      <c r="O20" s="143">
        <f t="shared" si="5"/>
        <v>2.3195652173913004</v>
      </c>
    </row>
    <row r="21" spans="1:15" ht="12.75">
      <c r="A21" s="11">
        <v>17</v>
      </c>
      <c r="B21" s="144" t="s">
        <v>105</v>
      </c>
      <c r="C21" s="182">
        <f>SUM('A-laget'!N43)</f>
        <v>1990</v>
      </c>
      <c r="D21" s="183">
        <f>SUM('A-laget'!N93)</f>
        <v>10</v>
      </c>
      <c r="E21" s="184">
        <f t="shared" si="0"/>
        <v>199</v>
      </c>
      <c r="F21" s="185">
        <f>SUM('A-laget'!AB43)</f>
        <v>1417</v>
      </c>
      <c r="G21" s="185">
        <f>SUM('A-laget'!AB93)</f>
        <v>8</v>
      </c>
      <c r="H21" s="186">
        <f t="shared" si="1"/>
        <v>177.125</v>
      </c>
      <c r="I21" s="187">
        <f t="shared" si="2"/>
        <v>3407</v>
      </c>
      <c r="J21" s="187">
        <f t="shared" si="3"/>
        <v>18</v>
      </c>
      <c r="K21" s="188">
        <f t="shared" si="4"/>
        <v>189.27777777777777</v>
      </c>
      <c r="L21" s="189">
        <f>SUM(I21+'F1-laget'!AC43+'F2-laget'!AD43+'B-laget'!AC43)/SUM(J21+'F1-laget'!AC93+'F2-laget'!AD93+'B-laget'!AC93)</f>
        <v>186.02380952380952</v>
      </c>
      <c r="M21" s="190"/>
      <c r="N21" s="143">
        <v>186.02</v>
      </c>
      <c r="O21" s="143">
        <f t="shared" si="5"/>
        <v>0.003809523809508164</v>
      </c>
    </row>
    <row r="22" spans="1:15" ht="12.75">
      <c r="A22" s="11">
        <v>18</v>
      </c>
      <c r="B22" s="144" t="s">
        <v>64</v>
      </c>
      <c r="C22" s="150">
        <f>SUM('A-laget'!N4)</f>
        <v>1495</v>
      </c>
      <c r="D22" s="169">
        <f>SUM('A-laget'!N54)</f>
        <v>8</v>
      </c>
      <c r="E22" s="152">
        <f t="shared" si="0"/>
        <v>186.875</v>
      </c>
      <c r="F22" s="148">
        <f>SUM('A-laget'!AB4)</f>
        <v>281</v>
      </c>
      <c r="G22" s="148">
        <f>SUM('A-laget'!AB54)</f>
        <v>2</v>
      </c>
      <c r="H22" s="151">
        <f t="shared" si="1"/>
        <v>140.5</v>
      </c>
      <c r="I22" s="153">
        <f t="shared" si="2"/>
        <v>1776</v>
      </c>
      <c r="J22" s="153">
        <f t="shared" si="3"/>
        <v>10</v>
      </c>
      <c r="K22" s="154">
        <f t="shared" si="4"/>
        <v>177.6</v>
      </c>
      <c r="L22" s="191">
        <f>SUM(I22+'F1-laget'!AC4+'F2-laget'!AD4+'B-laget'!AC4)/SUM(J22+'F1-laget'!AC54+'F2-laget'!AD54+'B-laget'!AC54)</f>
        <v>183.24</v>
      </c>
      <c r="M22" s="192"/>
      <c r="N22" s="109">
        <v>183.24</v>
      </c>
      <c r="O22" s="109">
        <f t="shared" si="5"/>
        <v>0</v>
      </c>
    </row>
    <row r="23" spans="1:15" ht="12.75">
      <c r="A23" s="11">
        <v>19</v>
      </c>
      <c r="B23" s="144" t="s">
        <v>107</v>
      </c>
      <c r="C23" s="182">
        <f>SUM('A-laget'!N34)</f>
        <v>1569</v>
      </c>
      <c r="D23" s="183">
        <f>SUM('A-laget'!N84)</f>
        <v>8</v>
      </c>
      <c r="E23" s="184">
        <f t="shared" si="0"/>
        <v>196.125</v>
      </c>
      <c r="F23" s="185">
        <f>SUM('A-laget'!AB34)</f>
        <v>0</v>
      </c>
      <c r="G23" s="185">
        <f>SUM('A-laget'!AB84)</f>
        <v>0</v>
      </c>
      <c r="H23" s="186" t="e">
        <f t="shared" si="1"/>
        <v>#DIV/0!</v>
      </c>
      <c r="I23" s="187">
        <f t="shared" si="2"/>
        <v>1569</v>
      </c>
      <c r="J23" s="187">
        <f t="shared" si="3"/>
        <v>8</v>
      </c>
      <c r="K23" s="188">
        <f t="shared" si="4"/>
        <v>196.125</v>
      </c>
      <c r="L23" s="189">
        <f>SUM(I23+'F1-laget'!AC34+'F2-laget'!AD34+'B-laget'!AC34)/SUM(J23+'F1-laget'!AC84+'F2-laget'!AD84+'B-laget'!AC84)</f>
        <v>182.9111111111111</v>
      </c>
      <c r="M23" s="248"/>
      <c r="N23" s="143">
        <v>182.23</v>
      </c>
      <c r="O23" s="143">
        <f t="shared" si="5"/>
        <v>0.6811111111111074</v>
      </c>
    </row>
    <row r="24" spans="1:15" ht="12.75">
      <c r="A24" s="11">
        <v>20</v>
      </c>
      <c r="B24" s="144" t="s">
        <v>69</v>
      </c>
      <c r="C24" s="150">
        <f>SUM('A-laget'!N28)</f>
        <v>0</v>
      </c>
      <c r="D24" s="169">
        <f>SUM('A-laget'!N78)</f>
        <v>0</v>
      </c>
      <c r="E24" s="152" t="e">
        <f t="shared" si="0"/>
        <v>#DIV/0!</v>
      </c>
      <c r="F24" s="148">
        <f>SUM('A-laget'!AB28)</f>
        <v>0</v>
      </c>
      <c r="G24" s="148">
        <f>SUM('A-laget'!AB78)</f>
        <v>0</v>
      </c>
      <c r="H24" s="151" t="e">
        <f t="shared" si="1"/>
        <v>#DIV/0!</v>
      </c>
      <c r="I24" s="153">
        <f t="shared" si="2"/>
        <v>0</v>
      </c>
      <c r="J24" s="153">
        <f t="shared" si="3"/>
        <v>0</v>
      </c>
      <c r="K24" s="154" t="e">
        <f t="shared" si="4"/>
        <v>#DIV/0!</v>
      </c>
      <c r="L24" s="191">
        <f>SUM(I24+'F1-laget'!AC28+'F2-laget'!AD28+'B-laget'!AC28)/SUM(J24+'F1-laget'!AC78+'F2-laget'!AD78+'B-laget'!AC78)</f>
        <v>182.33333333333334</v>
      </c>
      <c r="M24" s="192"/>
      <c r="N24" s="109">
        <v>182.33</v>
      </c>
      <c r="O24" s="109">
        <f t="shared" si="5"/>
        <v>0.0033333333333303017</v>
      </c>
    </row>
    <row r="25" spans="1:15" ht="12.75">
      <c r="A25" s="11">
        <v>21</v>
      </c>
      <c r="B25" s="144" t="s">
        <v>54</v>
      </c>
      <c r="C25" s="182">
        <f>SUM('A-laget'!N10)</f>
        <v>0</v>
      </c>
      <c r="D25" s="183">
        <f>SUM('A-laget'!N60)</f>
        <v>0</v>
      </c>
      <c r="E25" s="184" t="e">
        <f t="shared" si="0"/>
        <v>#DIV/0!</v>
      </c>
      <c r="F25" s="185">
        <f>SUM('A-laget'!AB10)</f>
        <v>0</v>
      </c>
      <c r="G25" s="185">
        <f>SUM('A-laget'!AB60)</f>
        <v>0</v>
      </c>
      <c r="H25" s="186" t="e">
        <f t="shared" si="1"/>
        <v>#DIV/0!</v>
      </c>
      <c r="I25" s="187">
        <f t="shared" si="2"/>
        <v>0</v>
      </c>
      <c r="J25" s="187">
        <f t="shared" si="3"/>
        <v>0</v>
      </c>
      <c r="K25" s="188" t="e">
        <f t="shared" si="4"/>
        <v>#DIV/0!</v>
      </c>
      <c r="L25" s="189">
        <f>SUM(I25+'F1-laget'!AC10+'F2-laget'!AD10+'B-laget'!AC10)/SUM(J25+'F1-laget'!AC60+'F2-laget'!AD60+'B-laget'!AC60)</f>
        <v>182.32203389830508</v>
      </c>
      <c r="M25" s="248"/>
      <c r="N25" s="143">
        <v>180.53</v>
      </c>
      <c r="O25" s="143">
        <f t="shared" si="5"/>
        <v>1.7920338983050783</v>
      </c>
    </row>
    <row r="26" spans="1:15" ht="12.75">
      <c r="A26" s="11">
        <v>22</v>
      </c>
      <c r="B26" s="144" t="s">
        <v>70</v>
      </c>
      <c r="C26" s="150">
        <f>SUM('A-laget'!N30)</f>
        <v>0</v>
      </c>
      <c r="D26" s="169">
        <f>SUM('A-laget'!N80)</f>
        <v>0</v>
      </c>
      <c r="E26" s="152" t="e">
        <f t="shared" si="0"/>
        <v>#DIV/0!</v>
      </c>
      <c r="F26" s="148">
        <f>SUM('A-laget'!AB30)</f>
        <v>0</v>
      </c>
      <c r="G26" s="148">
        <f>SUM('A-laget'!AB80)</f>
        <v>0</v>
      </c>
      <c r="H26" s="151" t="e">
        <f t="shared" si="1"/>
        <v>#DIV/0!</v>
      </c>
      <c r="I26" s="153">
        <f t="shared" si="2"/>
        <v>0</v>
      </c>
      <c r="J26" s="153">
        <f t="shared" si="3"/>
        <v>0</v>
      </c>
      <c r="K26" s="154" t="e">
        <f t="shared" si="4"/>
        <v>#DIV/0!</v>
      </c>
      <c r="L26" s="191">
        <f>SUM(I26+'F1-laget'!AC30+'F2-laget'!AD30+'B-laget'!AC30)/SUM(J26+'F1-laget'!AC80+'F2-laget'!AD80+'B-laget'!AC80)</f>
        <v>180.23076923076923</v>
      </c>
      <c r="M26" s="246"/>
      <c r="N26" s="109">
        <v>178.98</v>
      </c>
      <c r="O26" s="109">
        <f t="shared" si="5"/>
        <v>1.2507692307692366</v>
      </c>
    </row>
    <row r="27" spans="1:15" ht="12.75">
      <c r="A27" s="11">
        <v>23</v>
      </c>
      <c r="B27" s="144" t="s">
        <v>106</v>
      </c>
      <c r="C27" s="182">
        <f>SUM('A-laget'!N46)</f>
        <v>0</v>
      </c>
      <c r="D27" s="183">
        <f>SUM('A-laget'!N96)</f>
        <v>0</v>
      </c>
      <c r="E27" s="184" t="e">
        <f t="shared" si="0"/>
        <v>#DIV/0!</v>
      </c>
      <c r="F27" s="185">
        <f>SUM('A-laget'!AB46)</f>
        <v>0</v>
      </c>
      <c r="G27" s="185">
        <f>SUM('A-laget'!AB96)</f>
        <v>0</v>
      </c>
      <c r="H27" s="186" t="e">
        <f t="shared" si="1"/>
        <v>#DIV/0!</v>
      </c>
      <c r="I27" s="187">
        <f t="shared" si="2"/>
        <v>0</v>
      </c>
      <c r="J27" s="187">
        <f t="shared" si="3"/>
        <v>0</v>
      </c>
      <c r="K27" s="188" t="e">
        <f t="shared" si="4"/>
        <v>#DIV/0!</v>
      </c>
      <c r="L27" s="189">
        <f>SUM(I27+'F1-laget'!AC46+'F2-laget'!AD46+'B-laget'!AC46)/SUM(J27+'F1-laget'!AC96+'F2-laget'!AD96+'B-laget'!AC96)</f>
        <v>179.35714285714286</v>
      </c>
      <c r="M27" s="190"/>
      <c r="N27" s="143">
        <v>179.36</v>
      </c>
      <c r="O27" s="143">
        <f t="shared" si="5"/>
        <v>-0.0028571428571524393</v>
      </c>
    </row>
    <row r="28" spans="1:15" ht="12.75">
      <c r="A28" s="11">
        <v>24</v>
      </c>
      <c r="B28" s="144" t="s">
        <v>57</v>
      </c>
      <c r="C28" s="150">
        <f>SUM('A-laget'!N45)</f>
        <v>0</v>
      </c>
      <c r="D28" s="169">
        <f>SUM('A-laget'!N95)</f>
        <v>0</v>
      </c>
      <c r="E28" s="152" t="e">
        <f t="shared" si="0"/>
        <v>#DIV/0!</v>
      </c>
      <c r="F28" s="148">
        <f>SUM('A-laget'!AB45)</f>
        <v>0</v>
      </c>
      <c r="G28" s="148">
        <f>SUM('A-laget'!AB95)</f>
        <v>0</v>
      </c>
      <c r="H28" s="151" t="e">
        <f t="shared" si="1"/>
        <v>#DIV/0!</v>
      </c>
      <c r="I28" s="153">
        <f t="shared" si="2"/>
        <v>0</v>
      </c>
      <c r="J28" s="153">
        <f t="shared" si="3"/>
        <v>0</v>
      </c>
      <c r="K28" s="154" t="e">
        <f t="shared" si="4"/>
        <v>#DIV/0!</v>
      </c>
      <c r="L28" s="191">
        <f>SUM(I28+'F1-laget'!AC45+'F2-laget'!AD45+'B-laget'!AC45)/SUM(J28+'F1-laget'!AC95+'F2-laget'!AD95+'B-laget'!AC95)</f>
        <v>178.88732394366198</v>
      </c>
      <c r="M28" s="192"/>
      <c r="N28" s="109">
        <v>178.25</v>
      </c>
      <c r="O28" s="109">
        <f t="shared" si="5"/>
        <v>0.6373239436619826</v>
      </c>
    </row>
    <row r="29" spans="1:15" ht="12.75">
      <c r="A29" s="11">
        <v>25</v>
      </c>
      <c r="B29" s="144" t="s">
        <v>32</v>
      </c>
      <c r="C29" s="182">
        <f>SUM('A-laget'!N12)</f>
        <v>0</v>
      </c>
      <c r="D29" s="183">
        <f>SUM('A-laget'!N62)</f>
        <v>0</v>
      </c>
      <c r="E29" s="184" t="e">
        <f t="shared" si="0"/>
        <v>#DIV/0!</v>
      </c>
      <c r="F29" s="185">
        <f>SUM('A-laget'!AB12)</f>
        <v>0</v>
      </c>
      <c r="G29" s="185">
        <f>SUM('A-laget'!AB62)</f>
        <v>0</v>
      </c>
      <c r="H29" s="186" t="e">
        <f t="shared" si="1"/>
        <v>#DIV/0!</v>
      </c>
      <c r="I29" s="187">
        <f t="shared" si="2"/>
        <v>0</v>
      </c>
      <c r="J29" s="187">
        <f t="shared" si="3"/>
        <v>0</v>
      </c>
      <c r="K29" s="188" t="e">
        <f t="shared" si="4"/>
        <v>#DIV/0!</v>
      </c>
      <c r="L29" s="189">
        <f>SUM(I29+'F1-laget'!AC12+'F2-laget'!AD12+'B-laget'!AC12)/SUM(J29+'F1-laget'!AC62+'F2-laget'!AD62+'B-laget'!AC62)</f>
        <v>176.69642857142858</v>
      </c>
      <c r="M29" s="190"/>
      <c r="N29" s="143">
        <v>176.17</v>
      </c>
      <c r="O29" s="143">
        <f t="shared" si="5"/>
        <v>0.5264285714285961</v>
      </c>
    </row>
    <row r="30" spans="1:15" ht="12.75">
      <c r="A30" s="11">
        <v>26</v>
      </c>
      <c r="B30" s="144" t="s">
        <v>72</v>
      </c>
      <c r="C30" s="150">
        <f>SUM('A-laget'!N32)</f>
        <v>0</v>
      </c>
      <c r="D30" s="169">
        <f>SUM('A-laget'!N82)</f>
        <v>0</v>
      </c>
      <c r="E30" s="152" t="e">
        <f t="shared" si="0"/>
        <v>#DIV/0!</v>
      </c>
      <c r="F30" s="148">
        <f>SUM('A-laget'!AB32)</f>
        <v>0</v>
      </c>
      <c r="G30" s="148">
        <f>SUM('A-laget'!AB82)</f>
        <v>0</v>
      </c>
      <c r="H30" s="151" t="e">
        <f t="shared" si="1"/>
        <v>#DIV/0!</v>
      </c>
      <c r="I30" s="153">
        <f t="shared" si="2"/>
        <v>0</v>
      </c>
      <c r="J30" s="153">
        <f t="shared" si="3"/>
        <v>0</v>
      </c>
      <c r="K30" s="154" t="e">
        <f t="shared" si="4"/>
        <v>#DIV/0!</v>
      </c>
      <c r="L30" s="191">
        <f>SUM(I30+'F1-laget'!AC32+'F2-laget'!AD32+'B-laget'!AC32)/SUM(J30+'F1-laget'!AC82+'F2-laget'!AD82+'B-laget'!AC82)</f>
        <v>176.1529411764706</v>
      </c>
      <c r="M30" s="192"/>
      <c r="N30" s="109">
        <v>176</v>
      </c>
      <c r="O30" s="109">
        <f t="shared" si="5"/>
        <v>0.15294117647059124</v>
      </c>
    </row>
    <row r="31" spans="1:15" ht="12.75">
      <c r="A31" s="11">
        <v>27</v>
      </c>
      <c r="B31" s="144" t="s">
        <v>104</v>
      </c>
      <c r="C31" s="182">
        <f>SUM('A-laget'!N38)</f>
        <v>0</v>
      </c>
      <c r="D31" s="183">
        <f>SUM('A-laget'!N88)</f>
        <v>0</v>
      </c>
      <c r="E31" s="184" t="e">
        <f t="shared" si="0"/>
        <v>#DIV/0!</v>
      </c>
      <c r="F31" s="185">
        <f>SUM('A-laget'!AB38)</f>
        <v>0</v>
      </c>
      <c r="G31" s="185">
        <f>SUM('A-laget'!AB88)</f>
        <v>0</v>
      </c>
      <c r="H31" s="186" t="e">
        <f t="shared" si="1"/>
        <v>#DIV/0!</v>
      </c>
      <c r="I31" s="187">
        <f t="shared" si="2"/>
        <v>0</v>
      </c>
      <c r="J31" s="187">
        <f t="shared" si="3"/>
        <v>0</v>
      </c>
      <c r="K31" s="188" t="e">
        <f t="shared" si="4"/>
        <v>#DIV/0!</v>
      </c>
      <c r="L31" s="189">
        <f>SUM(I31+'F1-laget'!AC38+'F2-laget'!AD38+'B-laget'!AC38)/SUM(J31+'F1-laget'!AC88+'F2-laget'!AD88+'B-laget'!AC88)</f>
        <v>175.8653846153846</v>
      </c>
      <c r="M31" s="190"/>
      <c r="N31" s="143">
        <v>174.16</v>
      </c>
      <c r="O31" s="143">
        <f t="shared" si="5"/>
        <v>1.7053846153846166</v>
      </c>
    </row>
    <row r="32" spans="1:15" ht="12.75">
      <c r="A32" s="11">
        <v>28</v>
      </c>
      <c r="B32" s="144" t="s">
        <v>56</v>
      </c>
      <c r="C32" s="150">
        <f>SUM('A-laget'!N25)</f>
        <v>0</v>
      </c>
      <c r="D32" s="169">
        <f>SUM('A-laget'!N75)</f>
        <v>0</v>
      </c>
      <c r="E32" s="152" t="e">
        <f t="shared" si="0"/>
        <v>#DIV/0!</v>
      </c>
      <c r="F32" s="148">
        <f>SUM('A-laget'!AB25)</f>
        <v>0</v>
      </c>
      <c r="G32" s="148">
        <f>SUM('A-laget'!AB75)</f>
        <v>0</v>
      </c>
      <c r="H32" s="151" t="e">
        <f t="shared" si="1"/>
        <v>#DIV/0!</v>
      </c>
      <c r="I32" s="153">
        <f t="shared" si="2"/>
        <v>0</v>
      </c>
      <c r="J32" s="153">
        <f t="shared" si="3"/>
        <v>0</v>
      </c>
      <c r="K32" s="154" t="e">
        <f t="shared" si="4"/>
        <v>#DIV/0!</v>
      </c>
      <c r="L32" s="191">
        <f>SUM(I32+'F1-laget'!AC25+'F2-laget'!AD25+'B-laget'!AC25)/SUM(J32+'F1-laget'!AC75+'F2-laget'!AD75+'B-laget'!AC75)</f>
        <v>175.60204081632654</v>
      </c>
      <c r="M32" s="192"/>
      <c r="N32" s="109">
        <v>175.91</v>
      </c>
      <c r="O32" s="109">
        <f t="shared" si="5"/>
        <v>-0.30795918367346076</v>
      </c>
    </row>
    <row r="33" spans="1:15" ht="12.75">
      <c r="A33" s="11">
        <v>29</v>
      </c>
      <c r="B33" s="144" t="s">
        <v>102</v>
      </c>
      <c r="C33" s="182">
        <f>SUM('A-laget'!N26)</f>
        <v>0</v>
      </c>
      <c r="D33" s="183">
        <f>SUM('A-laget'!N76)</f>
        <v>0</v>
      </c>
      <c r="E33" s="184" t="e">
        <f t="shared" si="0"/>
        <v>#DIV/0!</v>
      </c>
      <c r="F33" s="185">
        <f>SUM('A-laget'!AB26)</f>
        <v>0</v>
      </c>
      <c r="G33" s="185">
        <f>SUM('A-laget'!AB76)</f>
        <v>0</v>
      </c>
      <c r="H33" s="186" t="e">
        <f t="shared" si="1"/>
        <v>#DIV/0!</v>
      </c>
      <c r="I33" s="187">
        <f t="shared" si="2"/>
        <v>0</v>
      </c>
      <c r="J33" s="187">
        <f t="shared" si="3"/>
        <v>0</v>
      </c>
      <c r="K33" s="188" t="e">
        <f t="shared" si="4"/>
        <v>#DIV/0!</v>
      </c>
      <c r="L33" s="189">
        <f>SUM(I33+'F1-laget'!AC26+'F2-laget'!AD26+'B-laget'!AC26)/SUM(J33+'F1-laget'!AC76+'F2-laget'!AD76+'B-laget'!AC76)</f>
        <v>175.40740740740742</v>
      </c>
      <c r="M33" s="248"/>
      <c r="N33" s="143">
        <v>175.41</v>
      </c>
      <c r="O33" s="143">
        <f t="shared" si="5"/>
        <v>-0.0025925925925776028</v>
      </c>
    </row>
    <row r="34" spans="1:15" ht="12.75">
      <c r="A34" s="11">
        <v>30</v>
      </c>
      <c r="B34" s="144" t="s">
        <v>36</v>
      </c>
      <c r="C34" s="150">
        <f>SUM('A-laget'!N47)</f>
        <v>183</v>
      </c>
      <c r="D34" s="169">
        <f>SUM('A-laget'!N97)</f>
        <v>1</v>
      </c>
      <c r="E34" s="152">
        <f t="shared" si="0"/>
        <v>183</v>
      </c>
      <c r="F34" s="148">
        <f>SUM('A-laget'!AB47)</f>
        <v>0</v>
      </c>
      <c r="G34" s="148">
        <f>SUM('A-laget'!AB97)</f>
        <v>0</v>
      </c>
      <c r="H34" s="151" t="e">
        <f t="shared" si="1"/>
        <v>#DIV/0!</v>
      </c>
      <c r="I34" s="153">
        <f t="shared" si="2"/>
        <v>183</v>
      </c>
      <c r="J34" s="153">
        <f t="shared" si="3"/>
        <v>1</v>
      </c>
      <c r="K34" s="154">
        <f t="shared" si="4"/>
        <v>183</v>
      </c>
      <c r="L34" s="191">
        <f>SUM(I34+'F1-laget'!AC47+'F2-laget'!AD47+'B-laget'!AC47)/SUM(J34+'F1-laget'!AC97+'F2-laget'!AD97+'B-laget'!AC97)</f>
        <v>173.45454545454547</v>
      </c>
      <c r="M34" s="192"/>
      <c r="N34" s="109">
        <v>173.45</v>
      </c>
      <c r="O34" s="109">
        <f t="shared" si="5"/>
        <v>0.004545454545478833</v>
      </c>
    </row>
    <row r="35" spans="1:15" ht="12.75">
      <c r="A35" s="11">
        <v>31</v>
      </c>
      <c r="B35" s="144" t="s">
        <v>47</v>
      </c>
      <c r="C35" s="182">
        <f>SUM('A-laget'!N39)</f>
        <v>0</v>
      </c>
      <c r="D35" s="183">
        <f>SUM('A-laget'!N89)</f>
        <v>0</v>
      </c>
      <c r="E35" s="184" t="e">
        <f t="shared" si="0"/>
        <v>#DIV/0!</v>
      </c>
      <c r="F35" s="185">
        <f>SUM('A-laget'!AB39)</f>
        <v>0</v>
      </c>
      <c r="G35" s="185">
        <f>SUM('A-laget'!AB89)</f>
        <v>0</v>
      </c>
      <c r="H35" s="186" t="e">
        <f t="shared" si="1"/>
        <v>#DIV/0!</v>
      </c>
      <c r="I35" s="187">
        <f t="shared" si="2"/>
        <v>0</v>
      </c>
      <c r="J35" s="187">
        <f t="shared" si="3"/>
        <v>0</v>
      </c>
      <c r="K35" s="188" t="e">
        <f t="shared" si="4"/>
        <v>#DIV/0!</v>
      </c>
      <c r="L35" s="189">
        <f>SUM(I35+'F1-laget'!AC39+'F2-laget'!AD39+'B-laget'!AC39)/SUM(J35+'F1-laget'!AC89+'F2-laget'!AD89+'B-laget'!AC89)</f>
        <v>172.9047619047619</v>
      </c>
      <c r="M35" s="190"/>
      <c r="N35" s="143">
        <v>172.85</v>
      </c>
      <c r="O35" s="143">
        <f t="shared" si="5"/>
        <v>0.05476190476190368</v>
      </c>
    </row>
    <row r="36" spans="1:15" ht="12.75">
      <c r="A36" s="11">
        <v>32</v>
      </c>
      <c r="B36" s="144" t="s">
        <v>33</v>
      </c>
      <c r="C36" s="150">
        <f>SUM('A-laget'!N19)</f>
        <v>0</v>
      </c>
      <c r="D36" s="169">
        <f>SUM('A-laget'!N69)</f>
        <v>0</v>
      </c>
      <c r="E36" s="152" t="e">
        <f t="shared" si="0"/>
        <v>#DIV/0!</v>
      </c>
      <c r="F36" s="148">
        <f>SUM('A-laget'!AB19)</f>
        <v>0</v>
      </c>
      <c r="G36" s="148">
        <f>SUM('A-laget'!AB69)</f>
        <v>0</v>
      </c>
      <c r="H36" s="151" t="e">
        <f t="shared" si="1"/>
        <v>#DIV/0!</v>
      </c>
      <c r="I36" s="153">
        <f t="shared" si="2"/>
        <v>0</v>
      </c>
      <c r="J36" s="153">
        <f t="shared" si="3"/>
        <v>0</v>
      </c>
      <c r="K36" s="154" t="e">
        <f t="shared" si="4"/>
        <v>#DIV/0!</v>
      </c>
      <c r="L36" s="191">
        <f>SUM(I36+'F1-laget'!AC19+'F2-laget'!AD19+'B-laget'!AC19)/SUM(J36+'F1-laget'!AC69+'F2-laget'!AD69+'B-laget'!AC69)</f>
        <v>169.85714285714286</v>
      </c>
      <c r="M36" s="192"/>
      <c r="N36" s="109">
        <v>171.13</v>
      </c>
      <c r="O36" s="109">
        <f t="shared" si="5"/>
        <v>-1.2728571428571342</v>
      </c>
    </row>
    <row r="37" spans="1:15" ht="12.75">
      <c r="A37" s="11">
        <v>33</v>
      </c>
      <c r="B37" s="144" t="s">
        <v>67</v>
      </c>
      <c r="C37" s="182">
        <f>SUM('A-laget'!N15)</f>
        <v>178</v>
      </c>
      <c r="D37" s="183">
        <f>SUM('A-laget'!N65)</f>
        <v>1</v>
      </c>
      <c r="E37" s="184">
        <f t="shared" si="0"/>
        <v>178</v>
      </c>
      <c r="F37" s="185">
        <f>SUM('A-laget'!AB15)</f>
        <v>0</v>
      </c>
      <c r="G37" s="185">
        <f>SUM('A-laget'!AB65)</f>
        <v>0</v>
      </c>
      <c r="H37" s="186" t="e">
        <f t="shared" si="1"/>
        <v>#DIV/0!</v>
      </c>
      <c r="I37" s="187">
        <f t="shared" si="2"/>
        <v>178</v>
      </c>
      <c r="J37" s="187">
        <f t="shared" si="3"/>
        <v>1</v>
      </c>
      <c r="K37" s="188">
        <f t="shared" si="4"/>
        <v>178</v>
      </c>
      <c r="L37" s="189">
        <f>SUM(I37+'F1-laget'!AC15+'F2-laget'!AD15+'B-laget'!AC15)/SUM(J37+'F1-laget'!AC65+'F2-laget'!AD65+'B-laget'!AC65)</f>
        <v>169.11111111111111</v>
      </c>
      <c r="M37" s="190"/>
      <c r="N37" s="143">
        <v>168.96</v>
      </c>
      <c r="O37" s="143">
        <f t="shared" si="5"/>
        <v>0.1511111111111063</v>
      </c>
    </row>
    <row r="38" spans="1:15" ht="12.75">
      <c r="A38" s="11">
        <v>34</v>
      </c>
      <c r="B38" s="144" t="s">
        <v>39</v>
      </c>
      <c r="C38" s="150">
        <f>SUM('A-laget'!N40)</f>
        <v>497</v>
      </c>
      <c r="D38" s="169">
        <f>SUM('A-laget'!N90)</f>
        <v>3</v>
      </c>
      <c r="E38" s="152">
        <f t="shared" si="0"/>
        <v>165.66666666666666</v>
      </c>
      <c r="F38" s="148">
        <f>SUM('A-laget'!AB40)</f>
        <v>186</v>
      </c>
      <c r="G38" s="148">
        <f>SUM('A-laget'!AB90)</f>
        <v>1</v>
      </c>
      <c r="H38" s="151">
        <f t="shared" si="1"/>
        <v>186</v>
      </c>
      <c r="I38" s="153">
        <f t="shared" si="2"/>
        <v>683</v>
      </c>
      <c r="J38" s="153">
        <f t="shared" si="3"/>
        <v>4</v>
      </c>
      <c r="K38" s="154">
        <f t="shared" si="4"/>
        <v>170.75</v>
      </c>
      <c r="L38" s="191">
        <f>SUM(I38+'F1-laget'!AC40+'F2-laget'!AD40+'B-laget'!AC40)/SUM(J38+'F1-laget'!AC90+'F2-laget'!AD90+'B-laget'!AC90)</f>
        <v>168.21818181818182</v>
      </c>
      <c r="M38" s="192"/>
      <c r="N38" s="109">
        <v>168.37</v>
      </c>
      <c r="O38" s="109">
        <f t="shared" si="5"/>
        <v>-0.15181818181818585</v>
      </c>
    </row>
    <row r="39" spans="1:15" ht="12.75">
      <c r="A39" s="11">
        <v>35</v>
      </c>
      <c r="B39" s="144" t="s">
        <v>96</v>
      </c>
      <c r="C39" s="182">
        <f>SUM('A-laget'!N5)</f>
        <v>0</v>
      </c>
      <c r="D39" s="183">
        <f>SUM('A-laget'!N55)</f>
        <v>0</v>
      </c>
      <c r="E39" s="184" t="e">
        <f t="shared" si="0"/>
        <v>#DIV/0!</v>
      </c>
      <c r="F39" s="185">
        <f>SUM('A-laget'!AB5)</f>
        <v>0</v>
      </c>
      <c r="G39" s="185">
        <f>SUM('A-laget'!AB55)</f>
        <v>0</v>
      </c>
      <c r="H39" s="186" t="e">
        <f t="shared" si="1"/>
        <v>#DIV/0!</v>
      </c>
      <c r="I39" s="187">
        <f t="shared" si="2"/>
        <v>0</v>
      </c>
      <c r="J39" s="187">
        <f t="shared" si="3"/>
        <v>0</v>
      </c>
      <c r="K39" s="188" t="e">
        <f t="shared" si="4"/>
        <v>#DIV/0!</v>
      </c>
      <c r="L39" s="189">
        <f>SUM(I39+'F1-laget'!AC5+'F2-laget'!AD5+'B-laget'!AC5)/SUM(J39+'F1-laget'!AC55+'F2-laget'!AD55+'B-laget'!AC55)</f>
        <v>166.46666666666667</v>
      </c>
      <c r="M39" s="190"/>
      <c r="N39" s="143">
        <v>166.76</v>
      </c>
      <c r="O39" s="143">
        <f t="shared" si="5"/>
        <v>-0.29333333333332234</v>
      </c>
    </row>
    <row r="40" spans="1:15" ht="12.75">
      <c r="A40" s="11">
        <v>36</v>
      </c>
      <c r="B40" s="144" t="s">
        <v>38</v>
      </c>
      <c r="C40" s="150">
        <f>SUM('A-laget'!N23)</f>
        <v>0</v>
      </c>
      <c r="D40" s="169">
        <f>SUM('A-laget'!N73)</f>
        <v>0</v>
      </c>
      <c r="E40" s="152" t="e">
        <f t="shared" si="0"/>
        <v>#DIV/0!</v>
      </c>
      <c r="F40" s="148">
        <f>SUM('A-laget'!AB23)</f>
        <v>0</v>
      </c>
      <c r="G40" s="148">
        <f>SUM('A-laget'!AB73)</f>
        <v>0</v>
      </c>
      <c r="H40" s="151" t="e">
        <f t="shared" si="1"/>
        <v>#DIV/0!</v>
      </c>
      <c r="I40" s="153">
        <f t="shared" si="2"/>
        <v>0</v>
      </c>
      <c r="J40" s="153">
        <f t="shared" si="3"/>
        <v>0</v>
      </c>
      <c r="K40" s="154" t="e">
        <f t="shared" si="4"/>
        <v>#DIV/0!</v>
      </c>
      <c r="L40" s="191">
        <f>SUM(I40+'F1-laget'!AC23+'F2-laget'!AD23+'B-laget'!AC23)/SUM(J40+'F1-laget'!AC73+'F2-laget'!AD73+'B-laget'!AC73)</f>
        <v>161</v>
      </c>
      <c r="M40" s="192"/>
      <c r="N40" s="109">
        <v>161</v>
      </c>
      <c r="O40" s="109">
        <f t="shared" si="5"/>
        <v>0</v>
      </c>
    </row>
    <row r="41" spans="1:15" ht="12.75">
      <c r="A41" s="11">
        <v>37</v>
      </c>
      <c r="B41" s="144" t="s">
        <v>103</v>
      </c>
      <c r="C41" s="182">
        <f>SUM('A-laget'!N29)</f>
        <v>0</v>
      </c>
      <c r="D41" s="183">
        <f>SUM('A-laget'!N79)</f>
        <v>0</v>
      </c>
      <c r="E41" s="184" t="e">
        <f t="shared" si="0"/>
        <v>#DIV/0!</v>
      </c>
      <c r="F41" s="185">
        <f>SUM('A-laget'!AB29)</f>
        <v>0</v>
      </c>
      <c r="G41" s="185">
        <f>SUM('A-laget'!AB79)</f>
        <v>0</v>
      </c>
      <c r="H41" s="186" t="e">
        <f t="shared" si="1"/>
        <v>#DIV/0!</v>
      </c>
      <c r="I41" s="187">
        <f t="shared" si="2"/>
        <v>0</v>
      </c>
      <c r="J41" s="187">
        <f t="shared" si="3"/>
        <v>0</v>
      </c>
      <c r="K41" s="188" t="e">
        <f t="shared" si="4"/>
        <v>#DIV/0!</v>
      </c>
      <c r="L41" s="189">
        <f>SUM(I41+'F1-laget'!AC29+'F2-laget'!AD29+'B-laget'!AC29)/SUM(J41+'F1-laget'!AC79+'F2-laget'!AD79+'B-laget'!AC79)</f>
        <v>160.08333333333334</v>
      </c>
      <c r="M41" s="190"/>
      <c r="N41" s="143">
        <v>161.14</v>
      </c>
      <c r="O41" s="143">
        <f t="shared" si="5"/>
        <v>-1.0566666666666436</v>
      </c>
    </row>
    <row r="42" spans="1:15" ht="12.75">
      <c r="A42" s="11">
        <v>38</v>
      </c>
      <c r="B42" s="144" t="s">
        <v>34</v>
      </c>
      <c r="C42" s="150">
        <f>SUM('A-laget'!N8)</f>
        <v>0</v>
      </c>
      <c r="D42" s="169">
        <f>SUM('A-laget'!N58)</f>
        <v>0</v>
      </c>
      <c r="E42" s="152" t="e">
        <f t="shared" si="0"/>
        <v>#DIV/0!</v>
      </c>
      <c r="F42" s="148">
        <f>SUM('A-laget'!AB8)</f>
        <v>0</v>
      </c>
      <c r="G42" s="148">
        <f>SUM('A-laget'!AB58)</f>
        <v>0</v>
      </c>
      <c r="H42" s="151" t="e">
        <f t="shared" si="1"/>
        <v>#DIV/0!</v>
      </c>
      <c r="I42" s="153">
        <f t="shared" si="2"/>
        <v>0</v>
      </c>
      <c r="J42" s="153">
        <f t="shared" si="3"/>
        <v>0</v>
      </c>
      <c r="K42" s="154" t="e">
        <f t="shared" si="4"/>
        <v>#DIV/0!</v>
      </c>
      <c r="L42" s="191">
        <f>SUM(I42+'F1-laget'!AC8+'F2-laget'!AD8+'B-laget'!AC8)/SUM(J42+'F1-laget'!AC58+'F2-laget'!AD58+'B-laget'!AC58)</f>
        <v>157.25</v>
      </c>
      <c r="M42" s="192"/>
      <c r="N42" s="109">
        <v>157.25</v>
      </c>
      <c r="O42" s="109">
        <f t="shared" si="5"/>
        <v>0</v>
      </c>
    </row>
    <row r="43" spans="1:15" ht="12.75">
      <c r="A43" s="11">
        <v>39</v>
      </c>
      <c r="B43" s="144" t="s">
        <v>9</v>
      </c>
      <c r="C43" s="182">
        <f>SUM('A-laget'!N24)</f>
        <v>0</v>
      </c>
      <c r="D43" s="183">
        <f>SUM('A-laget'!N74)</f>
        <v>0</v>
      </c>
      <c r="E43" s="184" t="e">
        <f t="shared" si="0"/>
        <v>#DIV/0!</v>
      </c>
      <c r="F43" s="185">
        <f>SUM('A-laget'!AB24)</f>
        <v>0</v>
      </c>
      <c r="G43" s="185">
        <f>SUM('A-laget'!AB74)</f>
        <v>0</v>
      </c>
      <c r="H43" s="186" t="e">
        <f t="shared" si="1"/>
        <v>#DIV/0!</v>
      </c>
      <c r="I43" s="187">
        <f t="shared" si="2"/>
        <v>0</v>
      </c>
      <c r="J43" s="187">
        <f t="shared" si="3"/>
        <v>0</v>
      </c>
      <c r="K43" s="188" t="e">
        <f t="shared" si="4"/>
        <v>#DIV/0!</v>
      </c>
      <c r="L43" s="189">
        <f>SUM(I43+'F1-laget'!AC24+'F2-laget'!AD24+'B-laget'!AC24)/SUM(J43+'F1-laget'!AC74+'F2-laget'!AD74+'B-laget'!AC74)</f>
        <v>156.86666666666667</v>
      </c>
      <c r="M43" s="190"/>
      <c r="N43" s="143">
        <v>156.87</v>
      </c>
      <c r="O43" s="143">
        <f t="shared" si="5"/>
        <v>-0.0033333333333303017</v>
      </c>
    </row>
    <row r="44" spans="1:15" ht="12.75">
      <c r="A44" s="11">
        <v>40</v>
      </c>
      <c r="B44" s="144" t="s">
        <v>99</v>
      </c>
      <c r="C44" s="150">
        <f>SUM('A-laget'!N18)</f>
        <v>0</v>
      </c>
      <c r="D44" s="169">
        <f>SUM('A-laget'!N68)</f>
        <v>0</v>
      </c>
      <c r="E44" s="152" t="e">
        <f t="shared" si="0"/>
        <v>#DIV/0!</v>
      </c>
      <c r="F44" s="148">
        <f>SUM('A-laget'!AB18)</f>
        <v>0</v>
      </c>
      <c r="G44" s="148">
        <f>SUM('A-laget'!AB68)</f>
        <v>0</v>
      </c>
      <c r="H44" s="151" t="e">
        <f t="shared" si="1"/>
        <v>#DIV/0!</v>
      </c>
      <c r="I44" s="153">
        <f t="shared" si="2"/>
        <v>0</v>
      </c>
      <c r="J44" s="153">
        <f t="shared" si="3"/>
        <v>0</v>
      </c>
      <c r="K44" s="154" t="e">
        <f t="shared" si="4"/>
        <v>#DIV/0!</v>
      </c>
      <c r="L44" s="191">
        <f>SUM(I44+'F1-laget'!AC18+'F2-laget'!AD18+'B-laget'!AC18)/SUM(J44+'F1-laget'!AC68+'F2-laget'!AD68+'B-laget'!AC68)</f>
        <v>152.1290322580645</v>
      </c>
      <c r="M44" s="192"/>
      <c r="N44" s="109">
        <v>151.34</v>
      </c>
      <c r="O44" s="109">
        <f t="shared" si="5"/>
        <v>0.789032258064509</v>
      </c>
    </row>
    <row r="45" spans="1:15" ht="12.75">
      <c r="A45" s="11">
        <v>41</v>
      </c>
      <c r="B45" s="144" t="s">
        <v>101</v>
      </c>
      <c r="C45" s="182">
        <f>SUM('A-laget'!N22)</f>
        <v>149</v>
      </c>
      <c r="D45" s="183">
        <f>SUM('A-laget'!N72)</f>
        <v>1</v>
      </c>
      <c r="E45" s="184">
        <f t="shared" si="0"/>
        <v>149</v>
      </c>
      <c r="F45" s="185">
        <f>SUM('A-laget'!AB22)</f>
        <v>0</v>
      </c>
      <c r="G45" s="185">
        <f>SUM('A-laget'!AB72)</f>
        <v>0</v>
      </c>
      <c r="H45" s="186" t="e">
        <f t="shared" si="1"/>
        <v>#DIV/0!</v>
      </c>
      <c r="I45" s="187">
        <f t="shared" si="2"/>
        <v>149</v>
      </c>
      <c r="J45" s="187">
        <f t="shared" si="3"/>
        <v>1</v>
      </c>
      <c r="K45" s="188">
        <f t="shared" si="4"/>
        <v>149</v>
      </c>
      <c r="L45" s="189">
        <f>SUM(I45+'F1-laget'!AC22+'F2-laget'!AD22+'B-laget'!AC22)/SUM(J45+'F1-laget'!AC72+'F2-laget'!AD72+'B-laget'!AC72)</f>
        <v>151.7846153846154</v>
      </c>
      <c r="M45" s="190"/>
      <c r="N45" s="143">
        <v>151.82</v>
      </c>
      <c r="O45" s="143">
        <f t="shared" si="5"/>
        <v>-0.03538461538460069</v>
      </c>
    </row>
    <row r="46" spans="1:15" ht="12.75">
      <c r="A46" s="11">
        <v>42</v>
      </c>
      <c r="B46" s="144" t="s">
        <v>45</v>
      </c>
      <c r="C46" s="150">
        <f>SUM('A-laget'!N7)</f>
        <v>0</v>
      </c>
      <c r="D46" s="169">
        <f>SUM('A-laget'!N57)</f>
        <v>0</v>
      </c>
      <c r="E46" s="152" t="e">
        <f t="shared" si="0"/>
        <v>#DIV/0!</v>
      </c>
      <c r="F46" s="148">
        <f>SUM('A-laget'!AB7)</f>
        <v>0</v>
      </c>
      <c r="G46" s="148">
        <f>SUM('A-laget'!AB57)</f>
        <v>0</v>
      </c>
      <c r="H46" s="151" t="e">
        <f t="shared" si="1"/>
        <v>#DIV/0!</v>
      </c>
      <c r="I46" s="153">
        <f t="shared" si="2"/>
        <v>0</v>
      </c>
      <c r="J46" s="153">
        <f t="shared" si="3"/>
        <v>0</v>
      </c>
      <c r="K46" s="154" t="e">
        <f t="shared" si="4"/>
        <v>#DIV/0!</v>
      </c>
      <c r="L46" s="191">
        <f>SUM(I46+'F1-laget'!AC7+'F2-laget'!AD7+'B-laget'!AC7)/SUM(J46+'F1-laget'!AC57+'F2-laget'!AD57+'B-laget'!AC57)</f>
        <v>151.72222222222223</v>
      </c>
      <c r="M46" s="192"/>
      <c r="N46" s="109">
        <v>150.46</v>
      </c>
      <c r="O46" s="109">
        <f t="shared" si="5"/>
        <v>1.2622222222222206</v>
      </c>
    </row>
    <row r="47" spans="1:15" ht="12.75">
      <c r="A47" s="11">
        <v>43</v>
      </c>
      <c r="B47" s="144" t="s">
        <v>46</v>
      </c>
      <c r="C47" s="182">
        <f>SUM('A-laget'!N27)</f>
        <v>0</v>
      </c>
      <c r="D47" s="183">
        <f>SUM('A-laget'!N77)</f>
        <v>0</v>
      </c>
      <c r="E47" s="184" t="e">
        <f t="shared" si="0"/>
        <v>#DIV/0!</v>
      </c>
      <c r="F47" s="185">
        <f>SUM('A-laget'!AB27)</f>
        <v>0</v>
      </c>
      <c r="G47" s="185">
        <f>SUM('A-laget'!AB77)</f>
        <v>0</v>
      </c>
      <c r="H47" s="186" t="e">
        <f t="shared" si="1"/>
        <v>#DIV/0!</v>
      </c>
      <c r="I47" s="187">
        <f t="shared" si="2"/>
        <v>0</v>
      </c>
      <c r="J47" s="187">
        <f t="shared" si="3"/>
        <v>0</v>
      </c>
      <c r="K47" s="188" t="e">
        <f t="shared" si="4"/>
        <v>#DIV/0!</v>
      </c>
      <c r="L47" s="189">
        <f>SUM(I47+'F1-laget'!AC27+'F2-laget'!AD27+'B-laget'!AC27)/SUM(J47+'F1-laget'!AC77+'F2-laget'!AD77+'B-laget'!AC77)</f>
        <v>148.7058823529412</v>
      </c>
      <c r="M47" s="190"/>
      <c r="N47" s="143">
        <v>147.54</v>
      </c>
      <c r="O47" s="143">
        <f t="shared" si="5"/>
        <v>1.1658823529411961</v>
      </c>
    </row>
    <row r="48" spans="1:15" ht="12.75">
      <c r="A48" s="11">
        <v>44</v>
      </c>
      <c r="B48" s="144" t="s">
        <v>77</v>
      </c>
      <c r="C48" s="182">
        <f>SUM('A-laget'!N44)</f>
        <v>0</v>
      </c>
      <c r="D48" s="183">
        <f>SUM('A-laget'!N94)</f>
        <v>0</v>
      </c>
      <c r="E48" s="184" t="e">
        <f t="shared" si="0"/>
        <v>#DIV/0!</v>
      </c>
      <c r="F48" s="185">
        <f>SUM('A-laget'!AB44)</f>
        <v>0</v>
      </c>
      <c r="G48" s="185">
        <f>SUM('A-laget'!AB94)</f>
        <v>0</v>
      </c>
      <c r="H48" s="186" t="e">
        <f t="shared" si="1"/>
        <v>#DIV/0!</v>
      </c>
      <c r="I48" s="187">
        <f t="shared" si="2"/>
        <v>0</v>
      </c>
      <c r="J48" s="187">
        <f t="shared" si="3"/>
        <v>0</v>
      </c>
      <c r="K48" s="188" t="e">
        <f t="shared" si="4"/>
        <v>#DIV/0!</v>
      </c>
      <c r="L48" s="189">
        <f>SUM(I48+'F1-laget'!AC44+'F2-laget'!AD44+'B-laget'!AC44)/SUM(J48+'F1-laget'!AC94+'F2-laget'!AD94+'B-laget'!AC94)</f>
        <v>146.75</v>
      </c>
      <c r="M48" s="190"/>
      <c r="N48" s="143">
        <v>146.75</v>
      </c>
      <c r="O48" s="143">
        <f t="shared" si="5"/>
        <v>0</v>
      </c>
    </row>
    <row r="49" spans="2:15" ht="12.75">
      <c r="B49" s="159"/>
      <c r="C49" s="10"/>
      <c r="D49" s="10"/>
      <c r="E49" s="133"/>
      <c r="F49" s="10"/>
      <c r="G49" s="10"/>
      <c r="H49" s="15"/>
      <c r="I49" s="81"/>
      <c r="J49" s="81"/>
      <c r="K49" s="134"/>
      <c r="L49" s="134"/>
      <c r="N49" s="15"/>
      <c r="O49" s="15"/>
    </row>
    <row r="50" spans="1:15" ht="18.75" thickBot="1">
      <c r="A50" s="27"/>
      <c r="B50" s="17" t="s">
        <v>142</v>
      </c>
      <c r="C50" s="18"/>
      <c r="D50" s="18"/>
      <c r="E50" s="35"/>
      <c r="F50" s="18"/>
      <c r="G50" s="18"/>
      <c r="H50" s="35"/>
      <c r="I50" s="35"/>
      <c r="J50" s="36"/>
      <c r="K50" s="35"/>
      <c r="L50" s="114"/>
      <c r="M50" s="18"/>
      <c r="N50" s="18"/>
      <c r="O50" s="18"/>
    </row>
    <row r="51" spans="1:15" s="18" customFormat="1" ht="15.75" customHeight="1" thickTop="1">
      <c r="A51" s="11"/>
      <c r="B51" s="85" t="s">
        <v>0</v>
      </c>
      <c r="C51" s="2" t="s">
        <v>3</v>
      </c>
      <c r="D51" s="2" t="s">
        <v>4</v>
      </c>
      <c r="E51" s="7" t="s">
        <v>19</v>
      </c>
      <c r="F51" s="2" t="s">
        <v>1</v>
      </c>
      <c r="G51" s="2" t="s">
        <v>4</v>
      </c>
      <c r="H51" s="7" t="s">
        <v>19</v>
      </c>
      <c r="I51" s="7" t="s">
        <v>86</v>
      </c>
      <c r="J51" s="3" t="s">
        <v>18</v>
      </c>
      <c r="K51" s="163" t="s">
        <v>5</v>
      </c>
      <c r="L51" s="134"/>
      <c r="M51"/>
      <c r="N51" s="160"/>
      <c r="O51" s="160"/>
    </row>
    <row r="52" spans="2:15" ht="13.5" thickBot="1">
      <c r="B52" s="119"/>
      <c r="C52" s="8" t="s">
        <v>2</v>
      </c>
      <c r="D52" s="8" t="s">
        <v>2</v>
      </c>
      <c r="E52" s="8" t="s">
        <v>2</v>
      </c>
      <c r="F52" s="4" t="s">
        <v>6</v>
      </c>
      <c r="G52" s="4" t="s">
        <v>6</v>
      </c>
      <c r="H52" s="8" t="s">
        <v>6</v>
      </c>
      <c r="I52" s="8" t="s">
        <v>3</v>
      </c>
      <c r="J52" s="5" t="s">
        <v>87</v>
      </c>
      <c r="K52" s="164" t="s">
        <v>7</v>
      </c>
      <c r="L52" s="134"/>
      <c r="N52" s="10"/>
      <c r="O52" s="10"/>
    </row>
    <row r="53" spans="1:15" ht="13.5" thickTop="1">
      <c r="A53" s="11">
        <v>1</v>
      </c>
      <c r="B53" s="144" t="s">
        <v>66</v>
      </c>
      <c r="C53" s="161">
        <f>SUM('F1-laget'!N14)</f>
        <v>2491</v>
      </c>
      <c r="D53" s="162">
        <f>SUM('F1-laget'!N64)</f>
        <v>12</v>
      </c>
      <c r="E53" s="68">
        <f aca="true" t="shared" si="6" ref="E53:E74">SUM(C53)/D53</f>
        <v>207.58333333333334</v>
      </c>
      <c r="F53" s="67">
        <f>SUM('F1-laget'!AB14)</f>
        <v>0</v>
      </c>
      <c r="G53" s="67">
        <f>SUM('F1-laget'!AB64)</f>
        <v>0</v>
      </c>
      <c r="H53" s="69" t="e">
        <f aca="true" t="shared" si="7" ref="H53:H74">SUM(F53/G53)</f>
        <v>#DIV/0!</v>
      </c>
      <c r="I53" s="70">
        <f aca="true" t="shared" si="8" ref="I53:I74">SUM(C53)+F53</f>
        <v>2491</v>
      </c>
      <c r="J53" s="70">
        <f aca="true" t="shared" si="9" ref="J53:J74">SUM(D53+G53)</f>
        <v>12</v>
      </c>
      <c r="K53" s="165">
        <f aca="true" t="shared" si="10" ref="K53:K74">SUM(I53/J53)</f>
        <v>207.58333333333334</v>
      </c>
      <c r="L53" s="134"/>
      <c r="N53" s="15"/>
      <c r="O53" s="15"/>
    </row>
    <row r="54" spans="1:15" ht="12.75">
      <c r="A54" s="11">
        <v>2</v>
      </c>
      <c r="B54" s="144" t="s">
        <v>131</v>
      </c>
      <c r="C54" s="150">
        <f>SUM('F1-laget'!N36)</f>
        <v>2425</v>
      </c>
      <c r="D54" s="169">
        <f>SUM('F1-laget'!N86)</f>
        <v>12</v>
      </c>
      <c r="E54" s="152">
        <f t="shared" si="6"/>
        <v>202.08333333333334</v>
      </c>
      <c r="F54" s="148">
        <f>SUM('F1-laget'!AB36)</f>
        <v>3277</v>
      </c>
      <c r="G54" s="148">
        <f>SUM('F1-laget'!AB86)</f>
        <v>16</v>
      </c>
      <c r="H54" s="151">
        <f t="shared" si="7"/>
        <v>204.8125</v>
      </c>
      <c r="I54" s="153">
        <f t="shared" si="8"/>
        <v>5702</v>
      </c>
      <c r="J54" s="153">
        <f t="shared" si="9"/>
        <v>28</v>
      </c>
      <c r="K54" s="166">
        <f t="shared" si="10"/>
        <v>203.64285714285714</v>
      </c>
      <c r="L54" s="134"/>
      <c r="N54" s="15"/>
      <c r="O54" s="15"/>
    </row>
    <row r="55" spans="1:15" ht="12.75">
      <c r="A55" s="11">
        <v>3</v>
      </c>
      <c r="B55" s="144" t="s">
        <v>71</v>
      </c>
      <c r="C55" s="161">
        <f>SUM('F1-laget'!N31)</f>
        <v>1766</v>
      </c>
      <c r="D55" s="162">
        <f>SUM('F1-laget'!N81)</f>
        <v>8</v>
      </c>
      <c r="E55" s="156">
        <f t="shared" si="6"/>
        <v>220.75</v>
      </c>
      <c r="F55" s="149">
        <f>SUM('F1-laget'!AB31)</f>
        <v>1480</v>
      </c>
      <c r="G55" s="149">
        <f>SUM('F1-laget'!AB81)</f>
        <v>8</v>
      </c>
      <c r="H55" s="157">
        <f t="shared" si="7"/>
        <v>185</v>
      </c>
      <c r="I55" s="158">
        <f t="shared" si="8"/>
        <v>3246</v>
      </c>
      <c r="J55" s="158">
        <f t="shared" si="9"/>
        <v>16</v>
      </c>
      <c r="K55" s="167">
        <f t="shared" si="10"/>
        <v>202.875</v>
      </c>
      <c r="L55" s="134"/>
      <c r="N55" s="15"/>
      <c r="O55" s="15"/>
    </row>
    <row r="56" spans="1:15" ht="12.75">
      <c r="A56" s="11">
        <v>4</v>
      </c>
      <c r="B56" s="144" t="s">
        <v>65</v>
      </c>
      <c r="C56" s="150">
        <f>SUM('F1-laget'!N13)</f>
        <v>1252</v>
      </c>
      <c r="D56" s="169">
        <f>SUM('F1-laget'!N63)</f>
        <v>6</v>
      </c>
      <c r="E56" s="152">
        <f t="shared" si="6"/>
        <v>208.66666666666666</v>
      </c>
      <c r="F56" s="148">
        <f>SUM('F1-laget'!AB13)</f>
        <v>770</v>
      </c>
      <c r="G56" s="148">
        <f>SUM('F1-laget'!AB63)</f>
        <v>4</v>
      </c>
      <c r="H56" s="151">
        <f t="shared" si="7"/>
        <v>192.5</v>
      </c>
      <c r="I56" s="153">
        <f t="shared" si="8"/>
        <v>2022</v>
      </c>
      <c r="J56" s="153">
        <f t="shared" si="9"/>
        <v>10</v>
      </c>
      <c r="K56" s="166">
        <f t="shared" si="10"/>
        <v>202.2</v>
      </c>
      <c r="L56" s="134"/>
      <c r="N56" s="15"/>
      <c r="O56" s="15"/>
    </row>
    <row r="57" spans="1:15" ht="12.75">
      <c r="A57" s="11">
        <v>5</v>
      </c>
      <c r="B57" s="144" t="s">
        <v>53</v>
      </c>
      <c r="C57" s="161">
        <f>SUM('F1-laget'!N9)</f>
        <v>4765</v>
      </c>
      <c r="D57" s="162">
        <f>SUM('F1-laget'!N59)</f>
        <v>24</v>
      </c>
      <c r="E57" s="156">
        <f t="shared" si="6"/>
        <v>198.54166666666666</v>
      </c>
      <c r="F57" s="149">
        <f>SUM('F1-laget'!AB9)</f>
        <v>4232</v>
      </c>
      <c r="G57" s="149">
        <f>SUM('F1-laget'!AB59)</f>
        <v>22</v>
      </c>
      <c r="H57" s="157">
        <f t="shared" si="7"/>
        <v>192.36363636363637</v>
      </c>
      <c r="I57" s="158">
        <f t="shared" si="8"/>
        <v>8997</v>
      </c>
      <c r="J57" s="158">
        <f t="shared" si="9"/>
        <v>46</v>
      </c>
      <c r="K57" s="167">
        <f t="shared" si="10"/>
        <v>195.58695652173913</v>
      </c>
      <c r="L57" s="134"/>
      <c r="N57" s="15"/>
      <c r="O57" s="15"/>
    </row>
    <row r="58" spans="1:15" ht="12.75">
      <c r="A58" s="11">
        <v>6</v>
      </c>
      <c r="B58" s="144" t="s">
        <v>52</v>
      </c>
      <c r="C58" s="150">
        <f>SUM('F1-laget'!N6)</f>
        <v>7216</v>
      </c>
      <c r="D58" s="169">
        <f>SUM('F1-laget'!N56)</f>
        <v>36</v>
      </c>
      <c r="E58" s="152">
        <f t="shared" si="6"/>
        <v>200.44444444444446</v>
      </c>
      <c r="F58" s="148">
        <f>SUM('F1-laget'!AB6)</f>
        <v>7387</v>
      </c>
      <c r="G58" s="148">
        <f>SUM('F1-laget'!AB56)</f>
        <v>39</v>
      </c>
      <c r="H58" s="151">
        <f t="shared" si="7"/>
        <v>189.4102564102564</v>
      </c>
      <c r="I58" s="153">
        <f t="shared" si="8"/>
        <v>14603</v>
      </c>
      <c r="J58" s="153">
        <f t="shared" si="9"/>
        <v>75</v>
      </c>
      <c r="K58" s="166">
        <f t="shared" si="10"/>
        <v>194.70666666666668</v>
      </c>
      <c r="L58" s="134"/>
      <c r="N58" s="15"/>
      <c r="O58" s="15"/>
    </row>
    <row r="59" spans="1:15" ht="12.75">
      <c r="A59" s="11">
        <v>7</v>
      </c>
      <c r="B59" s="144" t="s">
        <v>35</v>
      </c>
      <c r="C59" s="161">
        <f>SUM('F1-laget'!N42)</f>
        <v>5469</v>
      </c>
      <c r="D59" s="162">
        <f>SUM('F1-laget'!N92)</f>
        <v>28</v>
      </c>
      <c r="E59" s="156">
        <f t="shared" si="6"/>
        <v>195.32142857142858</v>
      </c>
      <c r="F59" s="149">
        <f>SUM('F1-laget'!AB42)</f>
        <v>3820</v>
      </c>
      <c r="G59" s="149">
        <f>SUM('F1-laget'!AB92)</f>
        <v>20</v>
      </c>
      <c r="H59" s="157">
        <f t="shared" si="7"/>
        <v>191</v>
      </c>
      <c r="I59" s="158">
        <f t="shared" si="8"/>
        <v>9289</v>
      </c>
      <c r="J59" s="158">
        <f t="shared" si="9"/>
        <v>48</v>
      </c>
      <c r="K59" s="167">
        <f t="shared" si="10"/>
        <v>193.52083333333334</v>
      </c>
      <c r="L59" s="134"/>
      <c r="N59" s="15"/>
      <c r="O59" s="15"/>
    </row>
    <row r="60" spans="1:15" ht="12.75">
      <c r="A60" s="11">
        <v>8</v>
      </c>
      <c r="B60" s="144" t="s">
        <v>55</v>
      </c>
      <c r="C60" s="150">
        <f>SUM('F1-laget'!N20)</f>
        <v>6553</v>
      </c>
      <c r="D60" s="169">
        <f>SUM('F1-laget'!N70)</f>
        <v>34</v>
      </c>
      <c r="E60" s="152">
        <f t="shared" si="6"/>
        <v>192.73529411764707</v>
      </c>
      <c r="F60" s="148">
        <f>SUM('F1-laget'!AB20)</f>
        <v>7644</v>
      </c>
      <c r="G60" s="148">
        <f>SUM('F1-laget'!AB70)</f>
        <v>40</v>
      </c>
      <c r="H60" s="151">
        <f t="shared" si="7"/>
        <v>191.1</v>
      </c>
      <c r="I60" s="153">
        <f t="shared" si="8"/>
        <v>14197</v>
      </c>
      <c r="J60" s="153">
        <f t="shared" si="9"/>
        <v>74</v>
      </c>
      <c r="K60" s="166">
        <f t="shared" si="10"/>
        <v>191.85135135135135</v>
      </c>
      <c r="L60" s="100">
        <f>SUM(K53:K60)*4</f>
        <v>6367.867993397123</v>
      </c>
      <c r="M60" s="100"/>
      <c r="N60" s="15"/>
      <c r="O60" s="15"/>
    </row>
    <row r="61" spans="1:15" ht="12.75">
      <c r="A61" s="11">
        <v>9</v>
      </c>
      <c r="B61" s="144" t="s">
        <v>68</v>
      </c>
      <c r="C61" s="161">
        <f>SUM('F1-laget'!N17)</f>
        <v>1533</v>
      </c>
      <c r="D61" s="162">
        <f>SUM('F1-laget'!N67)</f>
        <v>8</v>
      </c>
      <c r="E61" s="156">
        <f t="shared" si="6"/>
        <v>191.625</v>
      </c>
      <c r="F61" s="149">
        <f>SUM('F1-laget'!AB17)</f>
        <v>749</v>
      </c>
      <c r="G61" s="149">
        <f>SUM('F1-laget'!AB67)</f>
        <v>4</v>
      </c>
      <c r="H61" s="157">
        <f t="shared" si="7"/>
        <v>187.25</v>
      </c>
      <c r="I61" s="158">
        <f t="shared" si="8"/>
        <v>2282</v>
      </c>
      <c r="J61" s="158">
        <f t="shared" si="9"/>
        <v>12</v>
      </c>
      <c r="K61" s="167">
        <f t="shared" si="10"/>
        <v>190.16666666666666</v>
      </c>
      <c r="L61" s="134"/>
      <c r="M61" s="100"/>
      <c r="N61" s="15"/>
      <c r="O61" s="15"/>
    </row>
    <row r="62" spans="1:15" ht="12.75">
      <c r="A62" s="11">
        <v>10</v>
      </c>
      <c r="B62" s="144" t="s">
        <v>64</v>
      </c>
      <c r="C62" s="150">
        <f>SUM('F1-laget'!N4)</f>
        <v>2352</v>
      </c>
      <c r="D62" s="169">
        <f>SUM('F1-laget'!N54)</f>
        <v>12</v>
      </c>
      <c r="E62" s="152">
        <f t="shared" si="6"/>
        <v>196</v>
      </c>
      <c r="F62" s="148">
        <f>SUM('F1-laget'!AB4)</f>
        <v>1410</v>
      </c>
      <c r="G62" s="148">
        <f>SUM('F1-laget'!AB54)</f>
        <v>8</v>
      </c>
      <c r="H62" s="151">
        <f t="shared" si="7"/>
        <v>176.25</v>
      </c>
      <c r="I62" s="153">
        <f t="shared" si="8"/>
        <v>3762</v>
      </c>
      <c r="J62" s="153">
        <f t="shared" si="9"/>
        <v>20</v>
      </c>
      <c r="K62" s="166">
        <f t="shared" si="10"/>
        <v>188.1</v>
      </c>
      <c r="L62" s="134"/>
      <c r="M62" s="100"/>
      <c r="N62" s="15"/>
      <c r="O62" s="15"/>
    </row>
    <row r="63" spans="1:15" ht="12.75">
      <c r="A63" s="11">
        <v>11</v>
      </c>
      <c r="B63" s="144" t="s">
        <v>76</v>
      </c>
      <c r="C63" s="161">
        <f>SUM('F1-laget'!N41)</f>
        <v>5723</v>
      </c>
      <c r="D63" s="162">
        <f>SUM('F1-laget'!N91)</f>
        <v>30</v>
      </c>
      <c r="E63" s="156">
        <f t="shared" si="6"/>
        <v>190.76666666666668</v>
      </c>
      <c r="F63" s="149">
        <f>SUM('F1-laget'!AB41)</f>
        <v>7171</v>
      </c>
      <c r="G63" s="149">
        <f>SUM('F1-laget'!AB91)</f>
        <v>39</v>
      </c>
      <c r="H63" s="157">
        <f t="shared" si="7"/>
        <v>183.87179487179486</v>
      </c>
      <c r="I63" s="158">
        <f t="shared" si="8"/>
        <v>12894</v>
      </c>
      <c r="J63" s="158">
        <f t="shared" si="9"/>
        <v>69</v>
      </c>
      <c r="K63" s="167">
        <f t="shared" si="10"/>
        <v>186.8695652173913</v>
      </c>
      <c r="L63" s="134"/>
      <c r="M63" s="100"/>
      <c r="N63" s="15"/>
      <c r="O63" s="15"/>
    </row>
    <row r="64" spans="1:15" ht="12.75">
      <c r="A64" s="11">
        <v>12</v>
      </c>
      <c r="B64" s="144" t="s">
        <v>54</v>
      </c>
      <c r="C64" s="150">
        <f>SUM('F1-laget'!N10)</f>
        <v>2023</v>
      </c>
      <c r="D64" s="169">
        <f>SUM('F1-laget'!N60)</f>
        <v>11</v>
      </c>
      <c r="E64" s="152">
        <f t="shared" si="6"/>
        <v>183.9090909090909</v>
      </c>
      <c r="F64" s="148">
        <f>SUM('F1-laget'!AB10)</f>
        <v>2604</v>
      </c>
      <c r="G64" s="148">
        <f>SUM('F1-laget'!AB60)</f>
        <v>14</v>
      </c>
      <c r="H64" s="151">
        <f t="shared" si="7"/>
        <v>186</v>
      </c>
      <c r="I64" s="153">
        <f t="shared" si="8"/>
        <v>4627</v>
      </c>
      <c r="J64" s="153">
        <f t="shared" si="9"/>
        <v>25</v>
      </c>
      <c r="K64" s="166">
        <f t="shared" si="10"/>
        <v>185.08</v>
      </c>
      <c r="L64" s="134"/>
      <c r="M64" s="100"/>
      <c r="N64" s="15"/>
      <c r="O64" s="15"/>
    </row>
    <row r="65" spans="1:15" ht="12.75">
      <c r="A65" s="11">
        <v>13</v>
      </c>
      <c r="B65" s="144" t="s">
        <v>32</v>
      </c>
      <c r="C65" s="161">
        <f>SUM('F1-laget'!N12)</f>
        <v>2658</v>
      </c>
      <c r="D65" s="162">
        <f>SUM('F1-laget'!N62)</f>
        <v>14</v>
      </c>
      <c r="E65" s="156">
        <f t="shared" si="6"/>
        <v>189.85714285714286</v>
      </c>
      <c r="F65" s="149">
        <f>SUM('F1-laget'!AB12)</f>
        <v>1397</v>
      </c>
      <c r="G65" s="149">
        <f>SUM('F1-laget'!AB62)</f>
        <v>8</v>
      </c>
      <c r="H65" s="157">
        <f t="shared" si="7"/>
        <v>174.625</v>
      </c>
      <c r="I65" s="158">
        <f t="shared" si="8"/>
        <v>4055</v>
      </c>
      <c r="J65" s="158">
        <f t="shared" si="9"/>
        <v>22</v>
      </c>
      <c r="K65" s="167">
        <f t="shared" si="10"/>
        <v>184.3181818181818</v>
      </c>
      <c r="L65" s="134"/>
      <c r="M65" s="100"/>
      <c r="N65" s="15"/>
      <c r="O65" s="15"/>
    </row>
    <row r="66" spans="1:15" ht="12.75">
      <c r="A66" s="11">
        <v>14</v>
      </c>
      <c r="B66" s="144" t="s">
        <v>73</v>
      </c>
      <c r="C66" s="150">
        <f>SUM('F1-laget'!N33)</f>
        <v>3409</v>
      </c>
      <c r="D66" s="169">
        <f>SUM('F1-laget'!N83)</f>
        <v>18</v>
      </c>
      <c r="E66" s="152">
        <f t="shared" si="6"/>
        <v>189.38888888888889</v>
      </c>
      <c r="F66" s="148">
        <f>SUM('F1-laget'!AB33)</f>
        <v>3589</v>
      </c>
      <c r="G66" s="148">
        <f>SUM('F1-laget'!AB83)</f>
        <v>20</v>
      </c>
      <c r="H66" s="151">
        <f t="shared" si="7"/>
        <v>179.45</v>
      </c>
      <c r="I66" s="153">
        <f t="shared" si="8"/>
        <v>6998</v>
      </c>
      <c r="J66" s="153">
        <f t="shared" si="9"/>
        <v>38</v>
      </c>
      <c r="K66" s="166">
        <f t="shared" si="10"/>
        <v>184.1578947368421</v>
      </c>
      <c r="L66" s="134"/>
      <c r="M66" s="100"/>
      <c r="N66" s="15"/>
      <c r="O66" s="15"/>
    </row>
    <row r="67" spans="1:15" ht="12.75">
      <c r="A67" s="11">
        <v>15</v>
      </c>
      <c r="B67" s="144" t="s">
        <v>107</v>
      </c>
      <c r="C67" s="161">
        <f>SUM('F1-laget'!N34)</f>
        <v>4787</v>
      </c>
      <c r="D67" s="162">
        <f>SUM('F1-laget'!N84)</f>
        <v>26</v>
      </c>
      <c r="E67" s="156">
        <f t="shared" si="6"/>
        <v>184.1153846153846</v>
      </c>
      <c r="F67" s="149">
        <f>SUM('F1-laget'!AB34)</f>
        <v>6925</v>
      </c>
      <c r="G67" s="149">
        <f>SUM('F1-laget'!AB84)</f>
        <v>38</v>
      </c>
      <c r="H67" s="157">
        <f t="shared" si="7"/>
        <v>182.23684210526315</v>
      </c>
      <c r="I67" s="158">
        <f t="shared" si="8"/>
        <v>11712</v>
      </c>
      <c r="J67" s="158">
        <f t="shared" si="9"/>
        <v>64</v>
      </c>
      <c r="K67" s="167">
        <f t="shared" si="10"/>
        <v>183</v>
      </c>
      <c r="L67" s="134"/>
      <c r="M67" s="100"/>
      <c r="N67" s="15"/>
      <c r="O67" s="15"/>
    </row>
    <row r="68" spans="1:15" ht="12.75">
      <c r="A68" s="11">
        <v>16</v>
      </c>
      <c r="B68" s="144" t="s">
        <v>105</v>
      </c>
      <c r="C68" s="150">
        <f>SUM('F1-laget'!N43)</f>
        <v>752</v>
      </c>
      <c r="D68" s="169">
        <f>SUM('F1-laget'!N93)</f>
        <v>4</v>
      </c>
      <c r="E68" s="152">
        <f t="shared" si="6"/>
        <v>188</v>
      </c>
      <c r="F68" s="148">
        <f>SUM('F1-laget'!AB43)</f>
        <v>696</v>
      </c>
      <c r="G68" s="148">
        <f>SUM('F1-laget'!AB93)</f>
        <v>4</v>
      </c>
      <c r="H68" s="151">
        <f t="shared" si="7"/>
        <v>174</v>
      </c>
      <c r="I68" s="153">
        <f t="shared" si="8"/>
        <v>1448</v>
      </c>
      <c r="J68" s="153">
        <f t="shared" si="9"/>
        <v>8</v>
      </c>
      <c r="K68" s="166">
        <f t="shared" si="10"/>
        <v>181</v>
      </c>
      <c r="L68" s="134"/>
      <c r="N68" s="15"/>
      <c r="O68" s="15"/>
    </row>
    <row r="69" spans="1:15" ht="12.75">
      <c r="A69" s="11">
        <v>17</v>
      </c>
      <c r="B69" s="144" t="s">
        <v>67</v>
      </c>
      <c r="C69" s="161">
        <f>SUM('F1-laget'!N15)</f>
        <v>180</v>
      </c>
      <c r="D69" s="162">
        <f>SUM('F1-laget'!N65)</f>
        <v>1</v>
      </c>
      <c r="E69" s="156">
        <f t="shared" si="6"/>
        <v>180</v>
      </c>
      <c r="F69" s="149">
        <f>SUM('F1-laget'!AB15)</f>
        <v>0</v>
      </c>
      <c r="G69" s="149">
        <f>SUM('F1-laget'!AB65)</f>
        <v>0</v>
      </c>
      <c r="H69" s="157" t="e">
        <f t="shared" si="7"/>
        <v>#DIV/0!</v>
      </c>
      <c r="I69" s="158">
        <f t="shared" si="8"/>
        <v>180</v>
      </c>
      <c r="J69" s="158">
        <f t="shared" si="9"/>
        <v>1</v>
      </c>
      <c r="K69" s="167">
        <f t="shared" si="10"/>
        <v>180</v>
      </c>
      <c r="L69" s="134"/>
      <c r="N69" s="15"/>
      <c r="O69" s="15"/>
    </row>
    <row r="70" spans="1:15" ht="12.75">
      <c r="A70" s="11">
        <v>18</v>
      </c>
      <c r="B70" s="144" t="s">
        <v>104</v>
      </c>
      <c r="C70" s="150">
        <f>SUM('F1-laget'!N38)</f>
        <v>3306</v>
      </c>
      <c r="D70" s="169">
        <f>SUM('F1-laget'!N88)</f>
        <v>18</v>
      </c>
      <c r="E70" s="152">
        <f t="shared" si="6"/>
        <v>183.66666666666666</v>
      </c>
      <c r="F70" s="148">
        <f>SUM('F1-laget'!AB38)</f>
        <v>2577</v>
      </c>
      <c r="G70" s="148">
        <f>SUM('F1-laget'!AB88)</f>
        <v>15</v>
      </c>
      <c r="H70" s="151">
        <f t="shared" si="7"/>
        <v>171.8</v>
      </c>
      <c r="I70" s="153">
        <f t="shared" si="8"/>
        <v>5883</v>
      </c>
      <c r="J70" s="153">
        <f t="shared" si="9"/>
        <v>33</v>
      </c>
      <c r="K70" s="166">
        <f t="shared" si="10"/>
        <v>178.27272727272728</v>
      </c>
      <c r="L70" s="134"/>
      <c r="N70" s="15"/>
      <c r="O70" s="15"/>
    </row>
    <row r="71" spans="1:15" ht="12.75">
      <c r="A71" s="11">
        <v>19</v>
      </c>
      <c r="B71" s="144" t="s">
        <v>57</v>
      </c>
      <c r="C71" s="161">
        <f>SUM('F1-laget'!N45)</f>
        <v>2154</v>
      </c>
      <c r="D71" s="162">
        <f>SUM('F1-laget'!N95)</f>
        <v>12</v>
      </c>
      <c r="E71" s="156">
        <f t="shared" si="6"/>
        <v>179.5</v>
      </c>
      <c r="F71" s="149">
        <f>SUM('F1-laget'!AB45)</f>
        <v>2531</v>
      </c>
      <c r="G71" s="149">
        <f>SUM('F1-laget'!AB95)</f>
        <v>15</v>
      </c>
      <c r="H71" s="157">
        <f t="shared" si="7"/>
        <v>168.73333333333332</v>
      </c>
      <c r="I71" s="158">
        <f t="shared" si="8"/>
        <v>4685</v>
      </c>
      <c r="J71" s="158">
        <f t="shared" si="9"/>
        <v>27</v>
      </c>
      <c r="K71" s="167">
        <f t="shared" si="10"/>
        <v>173.5185185185185</v>
      </c>
      <c r="L71" s="134"/>
      <c r="N71" s="15"/>
      <c r="O71" s="15"/>
    </row>
    <row r="72" spans="1:15" ht="12.75">
      <c r="A72" s="11">
        <v>20</v>
      </c>
      <c r="B72" s="144" t="s">
        <v>56</v>
      </c>
      <c r="C72" s="150">
        <f>SUM('F1-laget'!N25)</f>
        <v>334</v>
      </c>
      <c r="D72" s="169">
        <f>SUM('F1-laget'!N75)</f>
        <v>2</v>
      </c>
      <c r="E72" s="152">
        <f t="shared" si="6"/>
        <v>167</v>
      </c>
      <c r="F72" s="148">
        <f>SUM('F1-laget'!AB25)</f>
        <v>0</v>
      </c>
      <c r="G72" s="148">
        <f>SUM('F1-laget'!AB75)</f>
        <v>0</v>
      </c>
      <c r="H72" s="151" t="e">
        <f t="shared" si="7"/>
        <v>#DIV/0!</v>
      </c>
      <c r="I72" s="153">
        <f t="shared" si="8"/>
        <v>334</v>
      </c>
      <c r="J72" s="153">
        <f t="shared" si="9"/>
        <v>2</v>
      </c>
      <c r="K72" s="166">
        <f t="shared" si="10"/>
        <v>167</v>
      </c>
      <c r="L72" s="134"/>
      <c r="N72" s="15"/>
      <c r="O72" s="15"/>
    </row>
    <row r="73" spans="1:15" ht="12.75">
      <c r="A73" s="11">
        <v>21</v>
      </c>
      <c r="B73" s="144" t="s">
        <v>39</v>
      </c>
      <c r="C73" s="161">
        <f>SUM('F1-laget'!N40)</f>
        <v>673</v>
      </c>
      <c r="D73" s="162">
        <f>SUM('F1-laget'!N90)</f>
        <v>4</v>
      </c>
      <c r="E73" s="156">
        <f t="shared" si="6"/>
        <v>168.25</v>
      </c>
      <c r="F73" s="149">
        <f>SUM('F1-laget'!AB40)</f>
        <v>300</v>
      </c>
      <c r="G73" s="149">
        <f>SUM('F1-laget'!AB90)</f>
        <v>2</v>
      </c>
      <c r="H73" s="157">
        <f t="shared" si="7"/>
        <v>150</v>
      </c>
      <c r="I73" s="158">
        <f t="shared" si="8"/>
        <v>973</v>
      </c>
      <c r="J73" s="158">
        <f t="shared" si="9"/>
        <v>6</v>
      </c>
      <c r="K73" s="167">
        <f t="shared" si="10"/>
        <v>162.16666666666666</v>
      </c>
      <c r="L73" s="134"/>
      <c r="N73" s="15"/>
      <c r="O73" s="15"/>
    </row>
    <row r="74" spans="1:15" ht="12.75">
      <c r="A74" s="11">
        <v>22</v>
      </c>
      <c r="B74" s="144" t="s">
        <v>38</v>
      </c>
      <c r="C74" s="150">
        <f>SUM('F1-laget'!N23)</f>
        <v>0</v>
      </c>
      <c r="D74" s="169">
        <f>SUM('F1-laget'!N73)</f>
        <v>0</v>
      </c>
      <c r="E74" s="152" t="e">
        <f t="shared" si="6"/>
        <v>#DIV/0!</v>
      </c>
      <c r="F74" s="148">
        <f>SUM('F1-laget'!AB23)</f>
        <v>644</v>
      </c>
      <c r="G74" s="148">
        <f>SUM('F1-laget'!AB73)</f>
        <v>4</v>
      </c>
      <c r="H74" s="151">
        <f t="shared" si="7"/>
        <v>161</v>
      </c>
      <c r="I74" s="153">
        <f t="shared" si="8"/>
        <v>644</v>
      </c>
      <c r="J74" s="153">
        <f t="shared" si="9"/>
        <v>4</v>
      </c>
      <c r="K74" s="166">
        <f t="shared" si="10"/>
        <v>161</v>
      </c>
      <c r="L74" s="134"/>
      <c r="N74" s="15"/>
      <c r="O74" s="15"/>
    </row>
    <row r="75" spans="1:15" ht="12.75">
      <c r="A75" s="11">
        <v>23</v>
      </c>
      <c r="B75" s="144" t="s">
        <v>96</v>
      </c>
      <c r="C75" s="161">
        <f>SUM('F1-laget'!N5)</f>
        <v>0</v>
      </c>
      <c r="D75" s="162">
        <f>SUM('F1-laget'!N55)</f>
        <v>0</v>
      </c>
      <c r="E75" s="156" t="e">
        <f aca="true" t="shared" si="11" ref="E75:E96">SUM(C75)/D75</f>
        <v>#DIV/0!</v>
      </c>
      <c r="F75" s="149">
        <f>SUM('F1-laget'!AB5)</f>
        <v>0</v>
      </c>
      <c r="G75" s="149">
        <f>SUM('F1-laget'!AB55)</f>
        <v>0</v>
      </c>
      <c r="H75" s="157" t="e">
        <f aca="true" t="shared" si="12" ref="H75:H96">SUM(F75/G75)</f>
        <v>#DIV/0!</v>
      </c>
      <c r="I75" s="158">
        <f aca="true" t="shared" si="13" ref="I75:I96">SUM(C75)+F75</f>
        <v>0</v>
      </c>
      <c r="J75" s="158">
        <f aca="true" t="shared" si="14" ref="J75:J96">SUM(D75+G75)</f>
        <v>0</v>
      </c>
      <c r="K75" s="167" t="e">
        <f aca="true" t="shared" si="15" ref="K75:K96">SUM(I75/J75)</f>
        <v>#DIV/0!</v>
      </c>
      <c r="L75" s="134"/>
      <c r="N75" s="15"/>
      <c r="O75" s="15"/>
    </row>
    <row r="76" spans="1:15" ht="12.75">
      <c r="A76" s="11">
        <v>24</v>
      </c>
      <c r="B76" s="144" t="s">
        <v>45</v>
      </c>
      <c r="C76" s="150">
        <f>SUM('F1-laget'!N7)</f>
        <v>0</v>
      </c>
      <c r="D76" s="169">
        <f>SUM('F1-laget'!N57)</f>
        <v>0</v>
      </c>
      <c r="E76" s="152" t="e">
        <f t="shared" si="11"/>
        <v>#DIV/0!</v>
      </c>
      <c r="F76" s="148">
        <f>SUM('F1-laget'!AB7)</f>
        <v>0</v>
      </c>
      <c r="G76" s="148">
        <f>SUM('F1-laget'!AB57)</f>
        <v>0</v>
      </c>
      <c r="H76" s="151" t="e">
        <f t="shared" si="12"/>
        <v>#DIV/0!</v>
      </c>
      <c r="I76" s="153">
        <f t="shared" si="13"/>
        <v>0</v>
      </c>
      <c r="J76" s="153">
        <f t="shared" si="14"/>
        <v>0</v>
      </c>
      <c r="K76" s="166" t="e">
        <f t="shared" si="15"/>
        <v>#DIV/0!</v>
      </c>
      <c r="L76" s="134"/>
      <c r="N76" s="15"/>
      <c r="O76" s="15"/>
    </row>
    <row r="77" spans="1:15" ht="12.75">
      <c r="A77" s="11">
        <v>25</v>
      </c>
      <c r="B77" s="144" t="s">
        <v>34</v>
      </c>
      <c r="C77" s="161">
        <f>SUM('F1-laget'!N8)</f>
        <v>0</v>
      </c>
      <c r="D77" s="162">
        <f>SUM('F1-laget'!N58)</f>
        <v>0</v>
      </c>
      <c r="E77" s="156" t="e">
        <f t="shared" si="11"/>
        <v>#DIV/0!</v>
      </c>
      <c r="F77" s="149">
        <f>SUM('F1-laget'!AB8)</f>
        <v>0</v>
      </c>
      <c r="G77" s="149">
        <f>SUM('F1-laget'!AB58)</f>
        <v>0</v>
      </c>
      <c r="H77" s="157" t="e">
        <f t="shared" si="12"/>
        <v>#DIV/0!</v>
      </c>
      <c r="I77" s="158">
        <f t="shared" si="13"/>
        <v>0</v>
      </c>
      <c r="J77" s="158">
        <f t="shared" si="14"/>
        <v>0</v>
      </c>
      <c r="K77" s="167" t="e">
        <f t="shared" si="15"/>
        <v>#DIV/0!</v>
      </c>
      <c r="L77" s="134"/>
      <c r="N77" s="15"/>
      <c r="O77" s="15"/>
    </row>
    <row r="78" spans="1:15" ht="12.75">
      <c r="A78" s="11">
        <v>26</v>
      </c>
      <c r="B78" s="144" t="s">
        <v>97</v>
      </c>
      <c r="C78" s="150">
        <f>SUM('F1-laget'!N11)</f>
        <v>0</v>
      </c>
      <c r="D78" s="169">
        <f>SUM('F1-laget'!N61)</f>
        <v>0</v>
      </c>
      <c r="E78" s="152" t="e">
        <f t="shared" si="11"/>
        <v>#DIV/0!</v>
      </c>
      <c r="F78" s="148">
        <f>SUM('F1-laget'!AB11)</f>
        <v>0</v>
      </c>
      <c r="G78" s="148">
        <f>SUM('F1-laget'!AB61)</f>
        <v>0</v>
      </c>
      <c r="H78" s="151" t="e">
        <f t="shared" si="12"/>
        <v>#DIV/0!</v>
      </c>
      <c r="I78" s="153">
        <f t="shared" si="13"/>
        <v>0</v>
      </c>
      <c r="J78" s="153">
        <f t="shared" si="14"/>
        <v>0</v>
      </c>
      <c r="K78" s="166" t="e">
        <f t="shared" si="15"/>
        <v>#DIV/0!</v>
      </c>
      <c r="L78" s="134"/>
      <c r="N78" s="15"/>
      <c r="O78" s="15"/>
    </row>
    <row r="79" spans="1:15" ht="12.75">
      <c r="A79" s="11">
        <v>27</v>
      </c>
      <c r="B79" s="144" t="s">
        <v>98</v>
      </c>
      <c r="C79" s="161">
        <f>SUM('F1-laget'!N16)</f>
        <v>0</v>
      </c>
      <c r="D79" s="162">
        <f>SUM('F1-laget'!N66)</f>
        <v>0</v>
      </c>
      <c r="E79" s="156" t="e">
        <f t="shared" si="11"/>
        <v>#DIV/0!</v>
      </c>
      <c r="F79" s="149">
        <f>SUM('F1-laget'!AB16)</f>
        <v>0</v>
      </c>
      <c r="G79" s="149">
        <f>SUM('F1-laget'!AB66)</f>
        <v>0</v>
      </c>
      <c r="H79" s="157" t="e">
        <f t="shared" si="12"/>
        <v>#DIV/0!</v>
      </c>
      <c r="I79" s="158">
        <f t="shared" si="13"/>
        <v>0</v>
      </c>
      <c r="J79" s="158">
        <f t="shared" si="14"/>
        <v>0</v>
      </c>
      <c r="K79" s="167" t="e">
        <f t="shared" si="15"/>
        <v>#DIV/0!</v>
      </c>
      <c r="L79" s="134"/>
      <c r="N79" s="15"/>
      <c r="O79" s="15"/>
    </row>
    <row r="80" spans="1:15" ht="12.75">
      <c r="A80" s="11">
        <v>28</v>
      </c>
      <c r="B80" s="144" t="s">
        <v>99</v>
      </c>
      <c r="C80" s="150">
        <f>SUM('F1-laget'!N18)</f>
        <v>0</v>
      </c>
      <c r="D80" s="169">
        <f>SUM('F1-laget'!N68)</f>
        <v>0</v>
      </c>
      <c r="E80" s="152" t="e">
        <f t="shared" si="11"/>
        <v>#DIV/0!</v>
      </c>
      <c r="F80" s="148">
        <f>SUM('F1-laget'!AB18)</f>
        <v>0</v>
      </c>
      <c r="G80" s="148">
        <f>SUM('F1-laget'!AB68)</f>
        <v>0</v>
      </c>
      <c r="H80" s="151" t="e">
        <f t="shared" si="12"/>
        <v>#DIV/0!</v>
      </c>
      <c r="I80" s="153">
        <f t="shared" si="13"/>
        <v>0</v>
      </c>
      <c r="J80" s="153">
        <f t="shared" si="14"/>
        <v>0</v>
      </c>
      <c r="K80" s="166" t="e">
        <f t="shared" si="15"/>
        <v>#DIV/0!</v>
      </c>
      <c r="L80" s="134"/>
      <c r="N80" s="15"/>
      <c r="O80" s="15"/>
    </row>
    <row r="81" spans="1:15" ht="12.75">
      <c r="A81" s="11">
        <v>29</v>
      </c>
      <c r="B81" s="144" t="s">
        <v>33</v>
      </c>
      <c r="C81" s="161">
        <f>SUM('F1-laget'!N19)</f>
        <v>0</v>
      </c>
      <c r="D81" s="162">
        <f>SUM('F1-laget'!N69)</f>
        <v>0</v>
      </c>
      <c r="E81" s="156" t="e">
        <f t="shared" si="11"/>
        <v>#DIV/0!</v>
      </c>
      <c r="F81" s="149">
        <f>SUM('F1-laget'!AB19)</f>
        <v>0</v>
      </c>
      <c r="G81" s="149">
        <f>SUM('F1-laget'!AB69)</f>
        <v>0</v>
      </c>
      <c r="H81" s="157" t="e">
        <f t="shared" si="12"/>
        <v>#DIV/0!</v>
      </c>
      <c r="I81" s="158">
        <f t="shared" si="13"/>
        <v>0</v>
      </c>
      <c r="J81" s="158">
        <f t="shared" si="14"/>
        <v>0</v>
      </c>
      <c r="K81" s="167" t="e">
        <f t="shared" si="15"/>
        <v>#DIV/0!</v>
      </c>
      <c r="L81" s="134"/>
      <c r="N81" s="15"/>
      <c r="O81" s="15"/>
    </row>
    <row r="82" spans="1:15" ht="12.75">
      <c r="A82" s="11">
        <v>30</v>
      </c>
      <c r="B82" s="144" t="s">
        <v>100</v>
      </c>
      <c r="C82" s="150">
        <f>SUM('F1-laget'!N21)</f>
        <v>0</v>
      </c>
      <c r="D82" s="169">
        <f>SUM('F1-laget'!N71)</f>
        <v>0</v>
      </c>
      <c r="E82" s="152" t="e">
        <f t="shared" si="11"/>
        <v>#DIV/0!</v>
      </c>
      <c r="F82" s="148">
        <f>SUM('F1-laget'!AB21)</f>
        <v>0</v>
      </c>
      <c r="G82" s="148">
        <f>SUM('F1-laget'!AB71)</f>
        <v>0</v>
      </c>
      <c r="H82" s="151" t="e">
        <f t="shared" si="12"/>
        <v>#DIV/0!</v>
      </c>
      <c r="I82" s="153">
        <f t="shared" si="13"/>
        <v>0</v>
      </c>
      <c r="J82" s="153">
        <f t="shared" si="14"/>
        <v>0</v>
      </c>
      <c r="K82" s="166" t="e">
        <f t="shared" si="15"/>
        <v>#DIV/0!</v>
      </c>
      <c r="L82" s="134"/>
      <c r="N82" s="15"/>
      <c r="O82" s="15"/>
    </row>
    <row r="83" spans="1:15" ht="12.75">
      <c r="A83" s="11">
        <v>31</v>
      </c>
      <c r="B83" s="144" t="s">
        <v>101</v>
      </c>
      <c r="C83" s="161">
        <f>SUM('F1-laget'!N22)</f>
        <v>0</v>
      </c>
      <c r="D83" s="162">
        <f>SUM('F1-laget'!N72)</f>
        <v>0</v>
      </c>
      <c r="E83" s="156" t="e">
        <f t="shared" si="11"/>
        <v>#DIV/0!</v>
      </c>
      <c r="F83" s="149">
        <f>SUM('F1-laget'!AB22)</f>
        <v>0</v>
      </c>
      <c r="G83" s="149">
        <f>SUM('F1-laget'!AB72)</f>
        <v>0</v>
      </c>
      <c r="H83" s="157" t="e">
        <f t="shared" si="12"/>
        <v>#DIV/0!</v>
      </c>
      <c r="I83" s="158">
        <f t="shared" si="13"/>
        <v>0</v>
      </c>
      <c r="J83" s="158">
        <f t="shared" si="14"/>
        <v>0</v>
      </c>
      <c r="K83" s="167" t="e">
        <f t="shared" si="15"/>
        <v>#DIV/0!</v>
      </c>
      <c r="L83" s="134"/>
      <c r="N83" s="15"/>
      <c r="O83" s="15"/>
    </row>
    <row r="84" spans="1:15" ht="12.75">
      <c r="A84" s="11">
        <v>32</v>
      </c>
      <c r="B84" s="144" t="s">
        <v>9</v>
      </c>
      <c r="C84" s="150">
        <f>SUM('F1-laget'!N24)</f>
        <v>0</v>
      </c>
      <c r="D84" s="169">
        <f>SUM('F1-laget'!N74)</f>
        <v>0</v>
      </c>
      <c r="E84" s="152" t="e">
        <f t="shared" si="11"/>
        <v>#DIV/0!</v>
      </c>
      <c r="F84" s="148">
        <f>SUM('F1-laget'!AB24)</f>
        <v>0</v>
      </c>
      <c r="G84" s="148">
        <f>SUM('F1-laget'!AB74)</f>
        <v>0</v>
      </c>
      <c r="H84" s="151" t="e">
        <f t="shared" si="12"/>
        <v>#DIV/0!</v>
      </c>
      <c r="I84" s="153">
        <f t="shared" si="13"/>
        <v>0</v>
      </c>
      <c r="J84" s="153">
        <f t="shared" si="14"/>
        <v>0</v>
      </c>
      <c r="K84" s="166" t="e">
        <f t="shared" si="15"/>
        <v>#DIV/0!</v>
      </c>
      <c r="L84" s="134"/>
      <c r="N84" s="15"/>
      <c r="O84" s="15"/>
    </row>
    <row r="85" spans="1:15" ht="12.75">
      <c r="A85" s="11">
        <v>33</v>
      </c>
      <c r="B85" s="144" t="s">
        <v>102</v>
      </c>
      <c r="C85" s="161">
        <f>SUM('F1-laget'!N26)</f>
        <v>0</v>
      </c>
      <c r="D85" s="162">
        <f>SUM('F1-laget'!N76)</f>
        <v>0</v>
      </c>
      <c r="E85" s="156" t="e">
        <f t="shared" si="11"/>
        <v>#DIV/0!</v>
      </c>
      <c r="F85" s="149">
        <f>SUM('F1-laget'!AB26)</f>
        <v>0</v>
      </c>
      <c r="G85" s="149">
        <f>SUM('F1-laget'!AB76)</f>
        <v>0</v>
      </c>
      <c r="H85" s="157" t="e">
        <f t="shared" si="12"/>
        <v>#DIV/0!</v>
      </c>
      <c r="I85" s="158">
        <f t="shared" si="13"/>
        <v>0</v>
      </c>
      <c r="J85" s="158">
        <f t="shared" si="14"/>
        <v>0</v>
      </c>
      <c r="K85" s="167" t="e">
        <f t="shared" si="15"/>
        <v>#DIV/0!</v>
      </c>
      <c r="L85" s="134"/>
      <c r="N85" s="15"/>
      <c r="O85" s="15"/>
    </row>
    <row r="86" spans="1:15" ht="12.75">
      <c r="A86" s="11">
        <v>34</v>
      </c>
      <c r="B86" s="144" t="s">
        <v>46</v>
      </c>
      <c r="C86" s="150">
        <f>SUM('F1-laget'!N27)</f>
        <v>0</v>
      </c>
      <c r="D86" s="169">
        <f>SUM('F1-laget'!N77)</f>
        <v>0</v>
      </c>
      <c r="E86" s="152" t="e">
        <f t="shared" si="11"/>
        <v>#DIV/0!</v>
      </c>
      <c r="F86" s="148">
        <f>SUM('F1-laget'!AB27)</f>
        <v>0</v>
      </c>
      <c r="G86" s="148">
        <f>SUM('F1-laget'!AB77)</f>
        <v>0</v>
      </c>
      <c r="H86" s="151" t="e">
        <f t="shared" si="12"/>
        <v>#DIV/0!</v>
      </c>
      <c r="I86" s="153">
        <f t="shared" si="13"/>
        <v>0</v>
      </c>
      <c r="J86" s="153">
        <f t="shared" si="14"/>
        <v>0</v>
      </c>
      <c r="K86" s="166" t="e">
        <f t="shared" si="15"/>
        <v>#DIV/0!</v>
      </c>
      <c r="L86" s="134"/>
      <c r="N86" s="15"/>
      <c r="O86" s="15"/>
    </row>
    <row r="87" spans="1:15" ht="12.75">
      <c r="A87" s="11">
        <v>35</v>
      </c>
      <c r="B87" s="144" t="s">
        <v>69</v>
      </c>
      <c r="C87" s="161">
        <f>SUM('F1-laget'!N28)</f>
        <v>0</v>
      </c>
      <c r="D87" s="162">
        <f>SUM('F1-laget'!N78)</f>
        <v>0</v>
      </c>
      <c r="E87" s="156" t="e">
        <f t="shared" si="11"/>
        <v>#DIV/0!</v>
      </c>
      <c r="F87" s="149">
        <f>SUM('F1-laget'!AB28)</f>
        <v>0</v>
      </c>
      <c r="G87" s="149">
        <f>SUM('F1-laget'!AB78)</f>
        <v>0</v>
      </c>
      <c r="H87" s="157" t="e">
        <f t="shared" si="12"/>
        <v>#DIV/0!</v>
      </c>
      <c r="I87" s="158">
        <f t="shared" si="13"/>
        <v>0</v>
      </c>
      <c r="J87" s="158">
        <f t="shared" si="14"/>
        <v>0</v>
      </c>
      <c r="K87" s="167" t="e">
        <f t="shared" si="15"/>
        <v>#DIV/0!</v>
      </c>
      <c r="L87" s="134"/>
      <c r="N87" s="15"/>
      <c r="O87" s="15"/>
    </row>
    <row r="88" spans="1:15" ht="12.75">
      <c r="A88" s="11">
        <v>36</v>
      </c>
      <c r="B88" s="144" t="s">
        <v>103</v>
      </c>
      <c r="C88" s="150">
        <f>SUM('F1-laget'!N29)</f>
        <v>0</v>
      </c>
      <c r="D88" s="169">
        <f>SUM('F1-laget'!N79)</f>
        <v>0</v>
      </c>
      <c r="E88" s="152" t="e">
        <f t="shared" si="11"/>
        <v>#DIV/0!</v>
      </c>
      <c r="F88" s="148">
        <f>SUM('F1-laget'!AB29)</f>
        <v>0</v>
      </c>
      <c r="G88" s="148">
        <f>SUM('F1-laget'!AB79)</f>
        <v>0</v>
      </c>
      <c r="H88" s="151" t="e">
        <f t="shared" si="12"/>
        <v>#DIV/0!</v>
      </c>
      <c r="I88" s="153">
        <f t="shared" si="13"/>
        <v>0</v>
      </c>
      <c r="J88" s="153">
        <f t="shared" si="14"/>
        <v>0</v>
      </c>
      <c r="K88" s="166" t="e">
        <f t="shared" si="15"/>
        <v>#DIV/0!</v>
      </c>
      <c r="L88" s="134"/>
      <c r="N88" s="15"/>
      <c r="O88" s="15"/>
    </row>
    <row r="89" spans="1:15" ht="12.75">
      <c r="A89" s="11">
        <v>37</v>
      </c>
      <c r="B89" s="144" t="s">
        <v>70</v>
      </c>
      <c r="C89" s="161">
        <f>SUM('F1-laget'!N30)</f>
        <v>0</v>
      </c>
      <c r="D89" s="162">
        <f>SUM('F1-laget'!N80)</f>
        <v>0</v>
      </c>
      <c r="E89" s="156" t="e">
        <f t="shared" si="11"/>
        <v>#DIV/0!</v>
      </c>
      <c r="F89" s="149">
        <f>SUM('F1-laget'!AB30)</f>
        <v>0</v>
      </c>
      <c r="G89" s="149">
        <f>SUM('F1-laget'!AB80)</f>
        <v>0</v>
      </c>
      <c r="H89" s="157" t="e">
        <f t="shared" si="12"/>
        <v>#DIV/0!</v>
      </c>
      <c r="I89" s="158">
        <f t="shared" si="13"/>
        <v>0</v>
      </c>
      <c r="J89" s="158">
        <f t="shared" si="14"/>
        <v>0</v>
      </c>
      <c r="K89" s="167" t="e">
        <f t="shared" si="15"/>
        <v>#DIV/0!</v>
      </c>
      <c r="L89" s="134"/>
      <c r="N89" s="15"/>
      <c r="O89" s="15"/>
    </row>
    <row r="90" spans="1:15" ht="12.75">
      <c r="A90" s="11">
        <v>38</v>
      </c>
      <c r="B90" s="144" t="s">
        <v>72</v>
      </c>
      <c r="C90" s="150">
        <f>SUM('F1-laget'!N32)</f>
        <v>0</v>
      </c>
      <c r="D90" s="169">
        <f>SUM('F1-laget'!N82)</f>
        <v>0</v>
      </c>
      <c r="E90" s="152" t="e">
        <f t="shared" si="11"/>
        <v>#DIV/0!</v>
      </c>
      <c r="F90" s="148">
        <f>SUM('F1-laget'!AB32)</f>
        <v>0</v>
      </c>
      <c r="G90" s="148">
        <f>SUM('F1-laget'!AB82)</f>
        <v>0</v>
      </c>
      <c r="H90" s="151" t="e">
        <f t="shared" si="12"/>
        <v>#DIV/0!</v>
      </c>
      <c r="I90" s="153">
        <f t="shared" si="13"/>
        <v>0</v>
      </c>
      <c r="J90" s="153">
        <f t="shared" si="14"/>
        <v>0</v>
      </c>
      <c r="K90" s="166" t="e">
        <f t="shared" si="15"/>
        <v>#DIV/0!</v>
      </c>
      <c r="L90" s="134"/>
      <c r="N90" s="15"/>
      <c r="O90" s="15"/>
    </row>
    <row r="91" spans="1:15" ht="12.75">
      <c r="A91" s="11">
        <v>39</v>
      </c>
      <c r="B91" s="144" t="s">
        <v>74</v>
      </c>
      <c r="C91" s="161">
        <f>SUM('F1-laget'!N35)</f>
        <v>0</v>
      </c>
      <c r="D91" s="162">
        <f>SUM('F1-laget'!N85)</f>
        <v>0</v>
      </c>
      <c r="E91" s="156" t="e">
        <f t="shared" si="11"/>
        <v>#DIV/0!</v>
      </c>
      <c r="F91" s="149">
        <f>SUM('F1-laget'!AB35)</f>
        <v>0</v>
      </c>
      <c r="G91" s="149">
        <f>SUM('F1-laget'!AB85)</f>
        <v>0</v>
      </c>
      <c r="H91" s="157" t="e">
        <f t="shared" si="12"/>
        <v>#DIV/0!</v>
      </c>
      <c r="I91" s="158">
        <f t="shared" si="13"/>
        <v>0</v>
      </c>
      <c r="J91" s="158">
        <f t="shared" si="14"/>
        <v>0</v>
      </c>
      <c r="K91" s="167" t="e">
        <f t="shared" si="15"/>
        <v>#DIV/0!</v>
      </c>
      <c r="L91" s="134"/>
      <c r="N91" s="15"/>
      <c r="O91" s="15"/>
    </row>
    <row r="92" spans="1:15" ht="12.75">
      <c r="A92" s="11">
        <v>40</v>
      </c>
      <c r="B92" s="144" t="s">
        <v>75</v>
      </c>
      <c r="C92" s="150">
        <f>SUM('F1-laget'!N37)</f>
        <v>0</v>
      </c>
      <c r="D92" s="169">
        <f>SUM('F1-laget'!N87)</f>
        <v>0</v>
      </c>
      <c r="E92" s="152" t="e">
        <f t="shared" si="11"/>
        <v>#DIV/0!</v>
      </c>
      <c r="F92" s="148">
        <f>SUM('F1-laget'!AB37)</f>
        <v>0</v>
      </c>
      <c r="G92" s="148">
        <f>SUM('F1-laget'!AB87)</f>
        <v>0</v>
      </c>
      <c r="H92" s="151" t="e">
        <f t="shared" si="12"/>
        <v>#DIV/0!</v>
      </c>
      <c r="I92" s="153">
        <f t="shared" si="13"/>
        <v>0</v>
      </c>
      <c r="J92" s="153">
        <f t="shared" si="14"/>
        <v>0</v>
      </c>
      <c r="K92" s="166" t="e">
        <f t="shared" si="15"/>
        <v>#DIV/0!</v>
      </c>
      <c r="L92" s="134"/>
      <c r="N92" s="15"/>
      <c r="O92" s="15"/>
    </row>
    <row r="93" spans="1:15" ht="12.75">
      <c r="A93" s="11">
        <v>41</v>
      </c>
      <c r="B93" s="144" t="s">
        <v>47</v>
      </c>
      <c r="C93" s="161">
        <f>SUM('F1-laget'!N39)</f>
        <v>0</v>
      </c>
      <c r="D93" s="162">
        <f>SUM('F1-laget'!N89)</f>
        <v>0</v>
      </c>
      <c r="E93" s="156" t="e">
        <f t="shared" si="11"/>
        <v>#DIV/0!</v>
      </c>
      <c r="F93" s="149">
        <f>SUM('F1-laget'!AB39)</f>
        <v>0</v>
      </c>
      <c r="G93" s="149">
        <f>SUM('F1-laget'!AB89)</f>
        <v>0</v>
      </c>
      <c r="H93" s="157" t="e">
        <f t="shared" si="12"/>
        <v>#DIV/0!</v>
      </c>
      <c r="I93" s="158">
        <f t="shared" si="13"/>
        <v>0</v>
      </c>
      <c r="J93" s="158">
        <f t="shared" si="14"/>
        <v>0</v>
      </c>
      <c r="K93" s="167" t="e">
        <f t="shared" si="15"/>
        <v>#DIV/0!</v>
      </c>
      <c r="L93" s="134"/>
      <c r="N93" s="15"/>
      <c r="O93" s="15"/>
    </row>
    <row r="94" spans="1:15" ht="12.75">
      <c r="A94" s="11">
        <v>42</v>
      </c>
      <c r="B94" s="144" t="s">
        <v>77</v>
      </c>
      <c r="C94" s="150">
        <f>SUM('F1-laget'!N44)</f>
        <v>0</v>
      </c>
      <c r="D94" s="169">
        <f>SUM('F1-laget'!N94)</f>
        <v>0</v>
      </c>
      <c r="E94" s="152" t="e">
        <f t="shared" si="11"/>
        <v>#DIV/0!</v>
      </c>
      <c r="F94" s="148">
        <f>SUM('F1-laget'!AB44)</f>
        <v>0</v>
      </c>
      <c r="G94" s="148">
        <f>SUM('F1-laget'!AB94)</f>
        <v>0</v>
      </c>
      <c r="H94" s="151" t="e">
        <f t="shared" si="12"/>
        <v>#DIV/0!</v>
      </c>
      <c r="I94" s="153">
        <f t="shared" si="13"/>
        <v>0</v>
      </c>
      <c r="J94" s="153">
        <f t="shared" si="14"/>
        <v>0</v>
      </c>
      <c r="K94" s="166" t="e">
        <f t="shared" si="15"/>
        <v>#DIV/0!</v>
      </c>
      <c r="L94" s="134"/>
      <c r="N94" s="15"/>
      <c r="O94" s="15"/>
    </row>
    <row r="95" spans="1:15" ht="12.75">
      <c r="A95" s="11">
        <v>43</v>
      </c>
      <c r="B95" s="144" t="s">
        <v>106</v>
      </c>
      <c r="C95" s="161">
        <f>SUM('F1-laget'!N46)</f>
        <v>0</v>
      </c>
      <c r="D95" s="162">
        <f>SUM('F1-laget'!N96)</f>
        <v>0</v>
      </c>
      <c r="E95" s="156" t="e">
        <f t="shared" si="11"/>
        <v>#DIV/0!</v>
      </c>
      <c r="F95" s="149">
        <f>SUM('F1-laget'!AB46)</f>
        <v>0</v>
      </c>
      <c r="G95" s="149">
        <f>SUM('F1-laget'!AB96)</f>
        <v>0</v>
      </c>
      <c r="H95" s="157" t="e">
        <f t="shared" si="12"/>
        <v>#DIV/0!</v>
      </c>
      <c r="I95" s="158">
        <f t="shared" si="13"/>
        <v>0</v>
      </c>
      <c r="J95" s="158">
        <f t="shared" si="14"/>
        <v>0</v>
      </c>
      <c r="K95" s="167" t="e">
        <f t="shared" si="15"/>
        <v>#DIV/0!</v>
      </c>
      <c r="L95" s="134"/>
      <c r="N95" s="15"/>
      <c r="O95" s="15"/>
    </row>
    <row r="96" spans="1:15" ht="12.75">
      <c r="A96" s="11">
        <v>44</v>
      </c>
      <c r="B96" s="144" t="s">
        <v>36</v>
      </c>
      <c r="C96" s="150">
        <f>SUM('F1-laget'!N47)</f>
        <v>0</v>
      </c>
      <c r="D96" s="169">
        <f>SUM('F1-laget'!N97)</f>
        <v>0</v>
      </c>
      <c r="E96" s="152" t="e">
        <f t="shared" si="11"/>
        <v>#DIV/0!</v>
      </c>
      <c r="F96" s="148">
        <f>SUM('F1-laget'!AB47)</f>
        <v>0</v>
      </c>
      <c r="G96" s="148">
        <f>SUM('F1-laget'!AB97)</f>
        <v>0</v>
      </c>
      <c r="H96" s="151" t="e">
        <f t="shared" si="12"/>
        <v>#DIV/0!</v>
      </c>
      <c r="I96" s="153">
        <f t="shared" si="13"/>
        <v>0</v>
      </c>
      <c r="J96" s="153">
        <f t="shared" si="14"/>
        <v>0</v>
      </c>
      <c r="K96" s="166" t="e">
        <f t="shared" si="15"/>
        <v>#DIV/0!</v>
      </c>
      <c r="L96" s="134"/>
      <c r="N96" s="15"/>
      <c r="O96" s="15"/>
    </row>
    <row r="97" spans="2:15" ht="12.75">
      <c r="B97" s="132"/>
      <c r="C97" s="10"/>
      <c r="D97" s="10"/>
      <c r="E97" s="133"/>
      <c r="F97" s="10"/>
      <c r="G97" s="10"/>
      <c r="H97" s="15"/>
      <c r="I97" s="81"/>
      <c r="J97" s="81"/>
      <c r="K97" s="134"/>
      <c r="L97" s="134"/>
      <c r="N97" s="10"/>
      <c r="O97" s="10"/>
    </row>
    <row r="98" spans="1:15" ht="18.75" thickBot="1">
      <c r="A98" s="27"/>
      <c r="B98" s="17" t="s">
        <v>143</v>
      </c>
      <c r="C98" s="18"/>
      <c r="D98" s="18"/>
      <c r="E98" s="35"/>
      <c r="F98" s="18"/>
      <c r="G98" s="18"/>
      <c r="H98" s="35"/>
      <c r="I98" s="35"/>
      <c r="J98" s="36"/>
      <c r="K98" s="35"/>
      <c r="L98" s="114"/>
      <c r="M98" s="18"/>
      <c r="N98" s="37"/>
      <c r="O98" s="37"/>
    </row>
    <row r="99" spans="2:15" ht="13.5" thickTop="1">
      <c r="B99" s="85" t="s">
        <v>0</v>
      </c>
      <c r="C99" s="2" t="s">
        <v>3</v>
      </c>
      <c r="D99" s="2" t="s">
        <v>4</v>
      </c>
      <c r="E99" s="7" t="s">
        <v>19</v>
      </c>
      <c r="F99" s="2" t="s">
        <v>1</v>
      </c>
      <c r="G99" s="2" t="s">
        <v>4</v>
      </c>
      <c r="H99" s="7" t="s">
        <v>19</v>
      </c>
      <c r="I99" s="7" t="s">
        <v>88</v>
      </c>
      <c r="J99" s="3" t="s">
        <v>18</v>
      </c>
      <c r="K99" s="163" t="s">
        <v>5</v>
      </c>
      <c r="L99" s="134"/>
      <c r="N99" s="160"/>
      <c r="O99" s="160"/>
    </row>
    <row r="100" spans="2:15" ht="13.5" thickBot="1">
      <c r="B100" s="119"/>
      <c r="C100" s="40" t="s">
        <v>2</v>
      </c>
      <c r="D100" s="4" t="s">
        <v>2</v>
      </c>
      <c r="E100" s="8" t="s">
        <v>2</v>
      </c>
      <c r="F100" s="4" t="s">
        <v>6</v>
      </c>
      <c r="G100" s="4" t="s">
        <v>6</v>
      </c>
      <c r="H100" s="8" t="s">
        <v>6</v>
      </c>
      <c r="I100" s="8" t="s">
        <v>3</v>
      </c>
      <c r="J100" s="5" t="s">
        <v>89</v>
      </c>
      <c r="K100" s="164" t="s">
        <v>7</v>
      </c>
      <c r="L100" s="134"/>
      <c r="N100" s="10"/>
      <c r="O100" s="10"/>
    </row>
    <row r="101" spans="1:15" ht="13.5" thickTop="1">
      <c r="A101" s="11">
        <v>1</v>
      </c>
      <c r="B101" s="144" t="s">
        <v>73</v>
      </c>
      <c r="C101" s="147">
        <f>SUM('F2-laget'!N33)</f>
        <v>775</v>
      </c>
      <c r="D101" s="147">
        <f>SUM('F2-laget'!N83)</f>
        <v>4</v>
      </c>
      <c r="E101" s="68">
        <f aca="true" t="shared" si="16" ref="E101:E144">SUM(C101)/D101</f>
        <v>193.75</v>
      </c>
      <c r="F101" s="67">
        <f>SUM('F2-laget'!AC33)</f>
        <v>0</v>
      </c>
      <c r="G101" s="67">
        <f>SUM('F2-laget'!AC83)</f>
        <v>0</v>
      </c>
      <c r="H101" s="69" t="e">
        <f aca="true" t="shared" si="17" ref="H101:H144">SUM(F101/G101)</f>
        <v>#DIV/0!</v>
      </c>
      <c r="I101" s="70">
        <f aca="true" t="shared" si="18" ref="I101:I144">SUM(C101)+F101</f>
        <v>775</v>
      </c>
      <c r="J101" s="70">
        <f aca="true" t="shared" si="19" ref="J101:J144">SUM(D101+G101)</f>
        <v>4</v>
      </c>
      <c r="K101" s="165">
        <f aca="true" t="shared" si="20" ref="K101:K144">SUM(I101/J101)</f>
        <v>193.75</v>
      </c>
      <c r="L101" s="134"/>
      <c r="N101" s="15"/>
      <c r="O101" s="15"/>
    </row>
    <row r="102" spans="1:15" ht="12.75">
      <c r="A102" s="11">
        <v>2</v>
      </c>
      <c r="B102" s="144" t="s">
        <v>35</v>
      </c>
      <c r="C102" s="150">
        <f>SUM('F2-laget'!N42)</f>
        <v>769</v>
      </c>
      <c r="D102" s="169">
        <f>SUM('F2-laget'!N92)</f>
        <v>4</v>
      </c>
      <c r="E102" s="152">
        <f t="shared" si="16"/>
        <v>192.25</v>
      </c>
      <c r="F102" s="148">
        <f>SUM('F2-laget'!AC42)</f>
        <v>0</v>
      </c>
      <c r="G102" s="148">
        <f>SUM('F2-laget'!AC92)</f>
        <v>0</v>
      </c>
      <c r="H102" s="151" t="e">
        <f t="shared" si="17"/>
        <v>#DIV/0!</v>
      </c>
      <c r="I102" s="153">
        <f t="shared" si="18"/>
        <v>769</v>
      </c>
      <c r="J102" s="153">
        <f t="shared" si="19"/>
        <v>4</v>
      </c>
      <c r="K102" s="166">
        <f t="shared" si="20"/>
        <v>192.25</v>
      </c>
      <c r="L102" s="134"/>
      <c r="N102" s="15"/>
      <c r="O102" s="15"/>
    </row>
    <row r="103" spans="1:15" ht="12.75">
      <c r="A103" s="11">
        <v>3</v>
      </c>
      <c r="B103" s="144" t="s">
        <v>55</v>
      </c>
      <c r="C103" s="168">
        <f>SUM('F2-laget'!N20)</f>
        <v>747</v>
      </c>
      <c r="D103" s="168">
        <f>SUM('F2-laget'!N70)</f>
        <v>4</v>
      </c>
      <c r="E103" s="156">
        <f t="shared" si="16"/>
        <v>186.75</v>
      </c>
      <c r="F103" s="149">
        <f>SUM('F2-laget'!AC20)</f>
        <v>0</v>
      </c>
      <c r="G103" s="149">
        <f>SUM('F2-laget'!AC70)</f>
        <v>0</v>
      </c>
      <c r="H103" s="157" t="e">
        <f t="shared" si="17"/>
        <v>#DIV/0!</v>
      </c>
      <c r="I103" s="158">
        <f t="shared" si="18"/>
        <v>747</v>
      </c>
      <c r="J103" s="158">
        <f t="shared" si="19"/>
        <v>4</v>
      </c>
      <c r="K103" s="167">
        <f t="shared" si="20"/>
        <v>186.75</v>
      </c>
      <c r="L103" s="134"/>
      <c r="N103" s="15"/>
      <c r="O103" s="15"/>
    </row>
    <row r="104" spans="1:15" ht="12.75">
      <c r="A104" s="11">
        <v>4</v>
      </c>
      <c r="B104" s="144" t="s">
        <v>69</v>
      </c>
      <c r="C104" s="150">
        <f>SUM('F2-laget'!N28)</f>
        <v>2975</v>
      </c>
      <c r="D104" s="169">
        <f>SUM('F2-laget'!N78)</f>
        <v>16</v>
      </c>
      <c r="E104" s="152">
        <f t="shared" si="16"/>
        <v>185.9375</v>
      </c>
      <c r="F104" s="148">
        <f>SUM('F2-laget'!AC28)</f>
        <v>3735</v>
      </c>
      <c r="G104" s="148">
        <f>SUM('F2-laget'!AC78)</f>
        <v>20</v>
      </c>
      <c r="H104" s="151">
        <f t="shared" si="17"/>
        <v>186.75</v>
      </c>
      <c r="I104" s="153">
        <f t="shared" si="18"/>
        <v>6710</v>
      </c>
      <c r="J104" s="153">
        <f t="shared" si="19"/>
        <v>36</v>
      </c>
      <c r="K104" s="166">
        <f t="shared" si="20"/>
        <v>186.38888888888889</v>
      </c>
      <c r="L104" s="134"/>
      <c r="N104" s="15"/>
      <c r="O104" s="15"/>
    </row>
    <row r="105" spans="1:15" ht="12.75">
      <c r="A105" s="11">
        <v>5</v>
      </c>
      <c r="B105" s="144" t="s">
        <v>105</v>
      </c>
      <c r="C105" s="168">
        <f>SUM('F2-laget'!N43)</f>
        <v>690</v>
      </c>
      <c r="D105" s="168">
        <f>SUM('F2-laget'!N93)</f>
        <v>4</v>
      </c>
      <c r="E105" s="156">
        <f t="shared" si="16"/>
        <v>172.5</v>
      </c>
      <c r="F105" s="149">
        <f>SUM('F2-laget'!AC43)</f>
        <v>2268</v>
      </c>
      <c r="G105" s="149">
        <f>SUM('F2-laget'!AC93)</f>
        <v>12</v>
      </c>
      <c r="H105" s="157">
        <f t="shared" si="17"/>
        <v>189</v>
      </c>
      <c r="I105" s="158">
        <f t="shared" si="18"/>
        <v>2958</v>
      </c>
      <c r="J105" s="158">
        <f t="shared" si="19"/>
        <v>16</v>
      </c>
      <c r="K105" s="167">
        <f t="shared" si="20"/>
        <v>184.875</v>
      </c>
      <c r="L105" s="134"/>
      <c r="N105" s="15"/>
      <c r="O105" s="15"/>
    </row>
    <row r="106" spans="1:15" ht="12.75">
      <c r="A106" s="11">
        <v>6</v>
      </c>
      <c r="B106" s="144" t="s">
        <v>106</v>
      </c>
      <c r="C106" s="150">
        <f>SUM('F2-laget'!N46)</f>
        <v>720</v>
      </c>
      <c r="D106" s="169">
        <f>SUM('F2-laget'!N96)</f>
        <v>4</v>
      </c>
      <c r="E106" s="152">
        <f t="shared" si="16"/>
        <v>180</v>
      </c>
      <c r="F106" s="148">
        <f>SUM('F2-laget'!AC46)</f>
        <v>1472</v>
      </c>
      <c r="G106" s="148">
        <f>SUM('F2-laget'!AC96)</f>
        <v>8</v>
      </c>
      <c r="H106" s="151">
        <f t="shared" si="17"/>
        <v>184</v>
      </c>
      <c r="I106" s="153">
        <f t="shared" si="18"/>
        <v>2192</v>
      </c>
      <c r="J106" s="153">
        <f t="shared" si="19"/>
        <v>12</v>
      </c>
      <c r="K106" s="166">
        <f t="shared" si="20"/>
        <v>182.66666666666666</v>
      </c>
      <c r="L106" s="134"/>
      <c r="N106" s="15"/>
      <c r="O106" s="15"/>
    </row>
    <row r="107" spans="1:15" ht="12.75">
      <c r="A107" s="11">
        <v>7</v>
      </c>
      <c r="B107" s="144" t="s">
        <v>57</v>
      </c>
      <c r="C107" s="168">
        <f>SUM('F2-laget'!N45)</f>
        <v>815</v>
      </c>
      <c r="D107" s="168">
        <f>SUM('F2-laget'!N95)</f>
        <v>4</v>
      </c>
      <c r="E107" s="156">
        <f t="shared" si="16"/>
        <v>203.75</v>
      </c>
      <c r="F107" s="149">
        <f>SUM('F2-laget'!AC45)</f>
        <v>5027</v>
      </c>
      <c r="G107" s="149">
        <f>SUM('F2-laget'!AC95)</f>
        <v>28</v>
      </c>
      <c r="H107" s="157">
        <f t="shared" si="17"/>
        <v>179.53571428571428</v>
      </c>
      <c r="I107" s="158">
        <f t="shared" si="18"/>
        <v>5842</v>
      </c>
      <c r="J107" s="158">
        <f t="shared" si="19"/>
        <v>32</v>
      </c>
      <c r="K107" s="167">
        <f t="shared" si="20"/>
        <v>182.5625</v>
      </c>
      <c r="L107" s="134"/>
      <c r="N107" s="15"/>
      <c r="O107" s="15"/>
    </row>
    <row r="108" spans="1:15" ht="12.75">
      <c r="A108" s="11">
        <v>8</v>
      </c>
      <c r="B108" s="144" t="s">
        <v>64</v>
      </c>
      <c r="C108" s="150">
        <f>SUM('F2-laget'!N4)</f>
        <v>2193</v>
      </c>
      <c r="D108" s="169">
        <f>SUM('F2-laget'!N54)</f>
        <v>12</v>
      </c>
      <c r="E108" s="152">
        <f t="shared" si="16"/>
        <v>182.75</v>
      </c>
      <c r="F108" s="148">
        <f>SUM('F2-laget'!AC4)</f>
        <v>1431</v>
      </c>
      <c r="G108" s="148">
        <f>SUM('F2-laget'!AC54)</f>
        <v>8</v>
      </c>
      <c r="H108" s="151">
        <f t="shared" si="17"/>
        <v>178.875</v>
      </c>
      <c r="I108" s="153">
        <f t="shared" si="18"/>
        <v>3624</v>
      </c>
      <c r="J108" s="153">
        <f t="shared" si="19"/>
        <v>20</v>
      </c>
      <c r="K108" s="166">
        <f t="shared" si="20"/>
        <v>181.2</v>
      </c>
      <c r="L108" s="100">
        <f>SUM(K101:K108)*4</f>
        <v>5961.772222222223</v>
      </c>
      <c r="M108" s="100"/>
      <c r="N108" s="15"/>
      <c r="O108" s="15"/>
    </row>
    <row r="109" spans="1:15" ht="12.75">
      <c r="A109" s="11">
        <v>9</v>
      </c>
      <c r="B109" s="144" t="s">
        <v>107</v>
      </c>
      <c r="C109" s="168">
        <f>SUM('F2-laget'!N34)</f>
        <v>1795</v>
      </c>
      <c r="D109" s="168">
        <f>SUM('F2-laget'!N84)</f>
        <v>10</v>
      </c>
      <c r="E109" s="156">
        <f t="shared" si="16"/>
        <v>179.5</v>
      </c>
      <c r="F109" s="149">
        <f>SUM('F2-laget'!AC34)</f>
        <v>0</v>
      </c>
      <c r="G109" s="149">
        <f>SUM('F2-laget'!AC84)</f>
        <v>0</v>
      </c>
      <c r="H109" s="157" t="e">
        <f t="shared" si="17"/>
        <v>#DIV/0!</v>
      </c>
      <c r="I109" s="158">
        <f t="shared" si="18"/>
        <v>1795</v>
      </c>
      <c r="J109" s="158">
        <f t="shared" si="19"/>
        <v>10</v>
      </c>
      <c r="K109" s="167">
        <f t="shared" si="20"/>
        <v>179.5</v>
      </c>
      <c r="L109" s="134"/>
      <c r="M109" s="100"/>
      <c r="N109" s="15"/>
      <c r="O109" s="15"/>
    </row>
    <row r="110" spans="1:15" ht="12.75">
      <c r="A110" s="11">
        <v>10</v>
      </c>
      <c r="B110" s="144" t="s">
        <v>54</v>
      </c>
      <c r="C110" s="150">
        <f>SUM('F2-laget'!N10)</f>
        <v>5790</v>
      </c>
      <c r="D110" s="169">
        <f>SUM('F2-laget'!N60)</f>
        <v>32</v>
      </c>
      <c r="E110" s="152">
        <f t="shared" si="16"/>
        <v>180.9375</v>
      </c>
      <c r="F110" s="148">
        <f>SUM('F2-laget'!AC10)</f>
        <v>3421</v>
      </c>
      <c r="G110" s="148">
        <f>SUM('F2-laget'!AC60)</f>
        <v>19</v>
      </c>
      <c r="H110" s="151">
        <f t="shared" si="17"/>
        <v>180.05263157894737</v>
      </c>
      <c r="I110" s="153">
        <f t="shared" si="18"/>
        <v>9211</v>
      </c>
      <c r="J110" s="153">
        <f t="shared" si="19"/>
        <v>51</v>
      </c>
      <c r="K110" s="166">
        <f t="shared" si="20"/>
        <v>180.6078431372549</v>
      </c>
      <c r="L110" s="134"/>
      <c r="M110" s="100"/>
      <c r="N110" s="15"/>
      <c r="O110" s="15"/>
    </row>
    <row r="111" spans="1:15" ht="12.75">
      <c r="A111" s="11">
        <v>11</v>
      </c>
      <c r="B111" s="144" t="s">
        <v>70</v>
      </c>
      <c r="C111" s="168">
        <f>SUM('F2-laget'!N30)</f>
        <v>5310</v>
      </c>
      <c r="D111" s="168">
        <f>SUM('F2-laget'!N80)</f>
        <v>30</v>
      </c>
      <c r="E111" s="156">
        <f t="shared" si="16"/>
        <v>177</v>
      </c>
      <c r="F111" s="149">
        <f>SUM('F2-laget'!AC30)</f>
        <v>5675</v>
      </c>
      <c r="G111" s="149">
        <f>SUM('F2-laget'!AC80)</f>
        <v>31</v>
      </c>
      <c r="H111" s="157">
        <f t="shared" si="17"/>
        <v>183.06451612903226</v>
      </c>
      <c r="I111" s="158">
        <f t="shared" si="18"/>
        <v>10985</v>
      </c>
      <c r="J111" s="158">
        <f t="shared" si="19"/>
        <v>61</v>
      </c>
      <c r="K111" s="167">
        <f t="shared" si="20"/>
        <v>180.08196721311475</v>
      </c>
      <c r="L111" s="134"/>
      <c r="M111" s="100"/>
      <c r="N111" s="15"/>
      <c r="O111" s="15"/>
    </row>
    <row r="112" spans="1:15" ht="12.75">
      <c r="A112" s="11">
        <v>12</v>
      </c>
      <c r="B112" s="144" t="s">
        <v>56</v>
      </c>
      <c r="C112" s="150">
        <f>SUM('F2-laget'!N25)</f>
        <v>6590</v>
      </c>
      <c r="D112" s="169">
        <f>SUM('F2-laget'!N75)</f>
        <v>38</v>
      </c>
      <c r="E112" s="152">
        <f t="shared" si="16"/>
        <v>173.42105263157896</v>
      </c>
      <c r="F112" s="148">
        <f>SUM('F2-laget'!AC25)</f>
        <v>7871</v>
      </c>
      <c r="G112" s="148">
        <f>SUM('F2-laget'!AC75)</f>
        <v>44</v>
      </c>
      <c r="H112" s="151">
        <f t="shared" si="17"/>
        <v>178.88636363636363</v>
      </c>
      <c r="I112" s="153">
        <f t="shared" si="18"/>
        <v>14461</v>
      </c>
      <c r="J112" s="153">
        <f t="shared" si="19"/>
        <v>82</v>
      </c>
      <c r="K112" s="166">
        <f t="shared" si="20"/>
        <v>176.35365853658536</v>
      </c>
      <c r="L112" s="134"/>
      <c r="M112" s="100"/>
      <c r="N112" s="15"/>
      <c r="O112" s="15"/>
    </row>
    <row r="113" spans="1:15" ht="12.75">
      <c r="A113" s="11">
        <v>13</v>
      </c>
      <c r="B113" s="144" t="s">
        <v>72</v>
      </c>
      <c r="C113" s="168">
        <f>SUM('F2-laget'!N32)</f>
        <v>6423</v>
      </c>
      <c r="D113" s="168">
        <f>SUM('F2-laget'!N82)</f>
        <v>36</v>
      </c>
      <c r="E113" s="156">
        <f t="shared" si="16"/>
        <v>178.41666666666666</v>
      </c>
      <c r="F113" s="149">
        <f>SUM('F2-laget'!AC32)</f>
        <v>6417</v>
      </c>
      <c r="G113" s="149">
        <f>SUM('F2-laget'!AC82)</f>
        <v>37</v>
      </c>
      <c r="H113" s="157">
        <f t="shared" si="17"/>
        <v>173.43243243243242</v>
      </c>
      <c r="I113" s="158">
        <f t="shared" si="18"/>
        <v>12840</v>
      </c>
      <c r="J113" s="158">
        <f t="shared" si="19"/>
        <v>73</v>
      </c>
      <c r="K113" s="167">
        <f t="shared" si="20"/>
        <v>175.8904109589041</v>
      </c>
      <c r="L113" s="134"/>
      <c r="M113" s="100"/>
      <c r="N113" s="15"/>
      <c r="O113" s="15"/>
    </row>
    <row r="114" spans="1:15" ht="12.75">
      <c r="A114" s="11">
        <v>14</v>
      </c>
      <c r="B114" s="144" t="s">
        <v>67</v>
      </c>
      <c r="C114" s="150">
        <f>SUM('F2-laget'!N15)</f>
        <v>4183</v>
      </c>
      <c r="D114" s="169">
        <f>SUM('F2-laget'!N65)</f>
        <v>24</v>
      </c>
      <c r="E114" s="152">
        <f t="shared" si="16"/>
        <v>174.29166666666666</v>
      </c>
      <c r="F114" s="148">
        <f>SUM('F2-laget'!AC15)</f>
        <v>4875</v>
      </c>
      <c r="G114" s="148">
        <f>SUM('F2-laget'!AC65)</f>
        <v>28</v>
      </c>
      <c r="H114" s="151">
        <f t="shared" si="17"/>
        <v>174.10714285714286</v>
      </c>
      <c r="I114" s="153">
        <f t="shared" si="18"/>
        <v>9058</v>
      </c>
      <c r="J114" s="153">
        <f t="shared" si="19"/>
        <v>52</v>
      </c>
      <c r="K114" s="166">
        <f t="shared" si="20"/>
        <v>174.19230769230768</v>
      </c>
      <c r="L114" s="134"/>
      <c r="M114" s="100"/>
      <c r="N114" s="15"/>
      <c r="O114" s="15"/>
    </row>
    <row r="115" spans="1:15" ht="12.75">
      <c r="A115" s="11">
        <v>15</v>
      </c>
      <c r="B115" s="144" t="s">
        <v>47</v>
      </c>
      <c r="C115" s="168">
        <f>SUM('F2-laget'!N39)</f>
        <v>6109</v>
      </c>
      <c r="D115" s="168">
        <f>SUM('F2-laget'!N89)</f>
        <v>35</v>
      </c>
      <c r="E115" s="156">
        <f t="shared" si="16"/>
        <v>174.54285714285714</v>
      </c>
      <c r="F115" s="149">
        <f>SUM('F2-laget'!AC39)</f>
        <v>4977</v>
      </c>
      <c r="G115" s="149">
        <f>SUM('F2-laget'!AC89)</f>
        <v>29</v>
      </c>
      <c r="H115" s="157">
        <f t="shared" si="17"/>
        <v>171.6206896551724</v>
      </c>
      <c r="I115" s="158">
        <f t="shared" si="18"/>
        <v>11086</v>
      </c>
      <c r="J115" s="158">
        <f t="shared" si="19"/>
        <v>64</v>
      </c>
      <c r="K115" s="167">
        <f t="shared" si="20"/>
        <v>173.21875</v>
      </c>
      <c r="L115" s="134"/>
      <c r="M115" s="100"/>
      <c r="N115" s="15"/>
      <c r="O115" s="15"/>
    </row>
    <row r="116" spans="1:15" ht="12.75">
      <c r="A116" s="11">
        <v>16</v>
      </c>
      <c r="B116" s="144" t="s">
        <v>32</v>
      </c>
      <c r="C116" s="150">
        <f>SUM('F2-laget'!N12)</f>
        <v>2764</v>
      </c>
      <c r="D116" s="169">
        <f>SUM('F2-laget'!N62)</f>
        <v>16</v>
      </c>
      <c r="E116" s="152">
        <f t="shared" si="16"/>
        <v>172.75</v>
      </c>
      <c r="F116" s="148">
        <f>SUM('F2-laget'!AC12)</f>
        <v>2439</v>
      </c>
      <c r="G116" s="148">
        <f>SUM('F2-laget'!AC62)</f>
        <v>14</v>
      </c>
      <c r="H116" s="151">
        <f t="shared" si="17"/>
        <v>174.21428571428572</v>
      </c>
      <c r="I116" s="153">
        <f t="shared" si="18"/>
        <v>5203</v>
      </c>
      <c r="J116" s="153">
        <f t="shared" si="19"/>
        <v>30</v>
      </c>
      <c r="K116" s="166">
        <f t="shared" si="20"/>
        <v>173.43333333333334</v>
      </c>
      <c r="L116" s="134"/>
      <c r="N116" s="15"/>
      <c r="O116" s="15"/>
    </row>
    <row r="117" spans="1:15" ht="12.75">
      <c r="A117" s="11">
        <v>17</v>
      </c>
      <c r="B117" s="144" t="s">
        <v>104</v>
      </c>
      <c r="C117" s="168">
        <f>SUM('F2-laget'!N38)</f>
        <v>718</v>
      </c>
      <c r="D117" s="168">
        <f>SUM('F2-laget'!N88)</f>
        <v>4</v>
      </c>
      <c r="E117" s="156">
        <f t="shared" si="16"/>
        <v>179.5</v>
      </c>
      <c r="F117" s="149">
        <f>SUM('F2-laget'!AC38)</f>
        <v>2544</v>
      </c>
      <c r="G117" s="149">
        <f>SUM('F2-laget'!AC88)</f>
        <v>15</v>
      </c>
      <c r="H117" s="157">
        <f t="shared" si="17"/>
        <v>169.6</v>
      </c>
      <c r="I117" s="158">
        <f t="shared" si="18"/>
        <v>3262</v>
      </c>
      <c r="J117" s="158">
        <f t="shared" si="19"/>
        <v>19</v>
      </c>
      <c r="K117" s="167">
        <f t="shared" si="20"/>
        <v>171.68421052631578</v>
      </c>
      <c r="L117" s="134"/>
      <c r="N117" s="15"/>
      <c r="O117" s="15"/>
    </row>
    <row r="118" spans="1:15" ht="12.75">
      <c r="A118" s="11">
        <v>18</v>
      </c>
      <c r="B118" s="144" t="s">
        <v>33</v>
      </c>
      <c r="C118" s="150">
        <f>SUM('F2-laget'!N19)</f>
        <v>5180</v>
      </c>
      <c r="D118" s="169">
        <f>SUM('F2-laget'!N69)</f>
        <v>30</v>
      </c>
      <c r="E118" s="152">
        <f t="shared" si="16"/>
        <v>172.66666666666666</v>
      </c>
      <c r="F118" s="148">
        <f>SUM('F2-laget'!AC19)</f>
        <v>4640</v>
      </c>
      <c r="G118" s="148">
        <f>SUM('F2-laget'!AC69)</f>
        <v>28</v>
      </c>
      <c r="H118" s="151">
        <f t="shared" si="17"/>
        <v>165.71428571428572</v>
      </c>
      <c r="I118" s="153">
        <f t="shared" si="18"/>
        <v>9820</v>
      </c>
      <c r="J118" s="153">
        <f t="shared" si="19"/>
        <v>58</v>
      </c>
      <c r="K118" s="166">
        <f t="shared" si="20"/>
        <v>169.31034482758622</v>
      </c>
      <c r="L118" s="134"/>
      <c r="N118" s="15"/>
      <c r="O118" s="15"/>
    </row>
    <row r="119" spans="1:15" ht="12.75">
      <c r="A119" s="11">
        <v>19</v>
      </c>
      <c r="B119" s="144" t="s">
        <v>96</v>
      </c>
      <c r="C119" s="168">
        <f>SUM('F2-laget'!N5)</f>
        <v>4702</v>
      </c>
      <c r="D119" s="168">
        <f>SUM('F2-laget'!N55)</f>
        <v>27</v>
      </c>
      <c r="E119" s="156">
        <f t="shared" si="16"/>
        <v>174.14814814814815</v>
      </c>
      <c r="F119" s="149">
        <f>SUM('F2-laget'!AC5)</f>
        <v>2311</v>
      </c>
      <c r="G119" s="149">
        <f>SUM('F2-laget'!AC55)</f>
        <v>15</v>
      </c>
      <c r="H119" s="157">
        <f t="shared" si="17"/>
        <v>154.06666666666666</v>
      </c>
      <c r="I119" s="158">
        <f t="shared" si="18"/>
        <v>7013</v>
      </c>
      <c r="J119" s="158">
        <f t="shared" si="19"/>
        <v>42</v>
      </c>
      <c r="K119" s="167">
        <f t="shared" si="20"/>
        <v>166.97619047619048</v>
      </c>
      <c r="L119" s="134"/>
      <c r="N119" s="15"/>
      <c r="O119" s="15"/>
    </row>
    <row r="120" spans="1:15" ht="12.75">
      <c r="A120" s="11">
        <v>20</v>
      </c>
      <c r="B120" s="144" t="s">
        <v>102</v>
      </c>
      <c r="C120" s="150">
        <f>SUM('F2-laget'!N26)</f>
        <v>1228</v>
      </c>
      <c r="D120" s="169">
        <f>SUM('F2-laget'!N76)</f>
        <v>7</v>
      </c>
      <c r="E120" s="152">
        <f t="shared" si="16"/>
        <v>175.42857142857142</v>
      </c>
      <c r="F120" s="148">
        <f>SUM('F2-laget'!AC26)</f>
        <v>1273</v>
      </c>
      <c r="G120" s="148">
        <f>SUM('F2-laget'!AC76)</f>
        <v>8</v>
      </c>
      <c r="H120" s="151">
        <f t="shared" si="17"/>
        <v>159.125</v>
      </c>
      <c r="I120" s="153">
        <f t="shared" si="18"/>
        <v>2501</v>
      </c>
      <c r="J120" s="153">
        <f t="shared" si="19"/>
        <v>15</v>
      </c>
      <c r="K120" s="166">
        <f t="shared" si="20"/>
        <v>166.73333333333332</v>
      </c>
      <c r="L120" s="134"/>
      <c r="N120" s="15"/>
      <c r="O120" s="15"/>
    </row>
    <row r="121" spans="1:15" ht="12.75">
      <c r="A121" s="11">
        <v>21</v>
      </c>
      <c r="B121" s="144" t="s">
        <v>39</v>
      </c>
      <c r="C121" s="168">
        <f>SUM('F2-laget'!N40)</f>
        <v>663</v>
      </c>
      <c r="D121" s="168">
        <f>SUM('F2-laget'!N90)</f>
        <v>4</v>
      </c>
      <c r="E121" s="156">
        <f t="shared" si="16"/>
        <v>165.75</v>
      </c>
      <c r="F121" s="149">
        <f>SUM('F2-laget'!AC40)</f>
        <v>630</v>
      </c>
      <c r="G121" s="149">
        <f>SUM('F2-laget'!AC90)</f>
        <v>4</v>
      </c>
      <c r="H121" s="157">
        <f t="shared" si="17"/>
        <v>157.5</v>
      </c>
      <c r="I121" s="158">
        <f t="shared" si="18"/>
        <v>1293</v>
      </c>
      <c r="J121" s="158">
        <f t="shared" si="19"/>
        <v>8</v>
      </c>
      <c r="K121" s="167">
        <f t="shared" si="20"/>
        <v>161.625</v>
      </c>
      <c r="L121" s="134"/>
      <c r="N121" s="15"/>
      <c r="O121" s="15"/>
    </row>
    <row r="122" spans="1:15" ht="12.75">
      <c r="A122" s="11">
        <v>22</v>
      </c>
      <c r="B122" s="144" t="s">
        <v>103</v>
      </c>
      <c r="C122" s="150">
        <f>SUM('F2-laget'!N29)</f>
        <v>606</v>
      </c>
      <c r="D122" s="169">
        <f>SUM('F2-laget'!N79)</f>
        <v>4</v>
      </c>
      <c r="E122" s="152">
        <f t="shared" si="16"/>
        <v>151.5</v>
      </c>
      <c r="F122" s="148">
        <f>SUM('F2-laget'!AC29)</f>
        <v>0</v>
      </c>
      <c r="G122" s="148">
        <f>SUM('F2-laget'!AC79)</f>
        <v>0</v>
      </c>
      <c r="H122" s="151" t="e">
        <f t="shared" si="17"/>
        <v>#DIV/0!</v>
      </c>
      <c r="I122" s="153">
        <f t="shared" si="18"/>
        <v>606</v>
      </c>
      <c r="J122" s="153">
        <f t="shared" si="19"/>
        <v>4</v>
      </c>
      <c r="K122" s="166">
        <f t="shared" si="20"/>
        <v>151.5</v>
      </c>
      <c r="L122" s="134"/>
      <c r="N122" s="15"/>
      <c r="O122" s="15"/>
    </row>
    <row r="123" spans="1:15" ht="12.75">
      <c r="A123" s="11">
        <v>23</v>
      </c>
      <c r="B123" s="144" t="s">
        <v>9</v>
      </c>
      <c r="C123" s="168">
        <f>SUM('F2-laget'!N24)</f>
        <v>335</v>
      </c>
      <c r="D123" s="168">
        <f>SUM('F2-laget'!N74)</f>
        <v>2</v>
      </c>
      <c r="E123" s="156">
        <f t="shared" si="16"/>
        <v>167.5</v>
      </c>
      <c r="F123" s="149">
        <f>SUM('F2-laget'!AC24)</f>
        <v>566</v>
      </c>
      <c r="G123" s="149">
        <f>SUM('F2-laget'!AC74)</f>
        <v>4</v>
      </c>
      <c r="H123" s="157">
        <f t="shared" si="17"/>
        <v>141.5</v>
      </c>
      <c r="I123" s="158">
        <f t="shared" si="18"/>
        <v>901</v>
      </c>
      <c r="J123" s="158">
        <f t="shared" si="19"/>
        <v>6</v>
      </c>
      <c r="K123" s="167">
        <f t="shared" si="20"/>
        <v>150.16666666666666</v>
      </c>
      <c r="L123" s="134"/>
      <c r="N123" s="15"/>
      <c r="O123" s="15"/>
    </row>
    <row r="124" spans="1:15" ht="12.75">
      <c r="A124" s="11">
        <v>24</v>
      </c>
      <c r="B124" s="144" t="s">
        <v>101</v>
      </c>
      <c r="C124" s="150">
        <f>SUM('F2-laget'!N22)</f>
        <v>128</v>
      </c>
      <c r="D124" s="169">
        <f>SUM('F2-laget'!N72)</f>
        <v>1</v>
      </c>
      <c r="E124" s="152">
        <f t="shared" si="16"/>
        <v>128</v>
      </c>
      <c r="F124" s="148">
        <f>SUM('F2-laget'!AC22)</f>
        <v>0</v>
      </c>
      <c r="G124" s="148">
        <f>SUM('F2-laget'!AC72)</f>
        <v>0</v>
      </c>
      <c r="H124" s="151" t="e">
        <f t="shared" si="17"/>
        <v>#DIV/0!</v>
      </c>
      <c r="I124" s="153">
        <f t="shared" si="18"/>
        <v>128</v>
      </c>
      <c r="J124" s="153">
        <f t="shared" si="19"/>
        <v>1</v>
      </c>
      <c r="K124" s="166">
        <f t="shared" si="20"/>
        <v>128</v>
      </c>
      <c r="L124" s="134"/>
      <c r="N124" s="15"/>
      <c r="O124" s="15"/>
    </row>
    <row r="125" spans="1:15" ht="12.75">
      <c r="A125" s="11">
        <v>25</v>
      </c>
      <c r="B125" s="144" t="s">
        <v>52</v>
      </c>
      <c r="C125" s="168">
        <f>SUM('F2-laget'!N6)</f>
        <v>0</v>
      </c>
      <c r="D125" s="168">
        <f>SUM('F2-laget'!N56)</f>
        <v>0</v>
      </c>
      <c r="E125" s="156" t="e">
        <f t="shared" si="16"/>
        <v>#DIV/0!</v>
      </c>
      <c r="F125" s="149">
        <f>SUM('F2-laget'!AC6)</f>
        <v>0</v>
      </c>
      <c r="G125" s="149">
        <f>SUM('F2-laget'!AC56)</f>
        <v>0</v>
      </c>
      <c r="H125" s="157" t="e">
        <f t="shared" si="17"/>
        <v>#DIV/0!</v>
      </c>
      <c r="I125" s="158">
        <f t="shared" si="18"/>
        <v>0</v>
      </c>
      <c r="J125" s="158">
        <f t="shared" si="19"/>
        <v>0</v>
      </c>
      <c r="K125" s="167" t="e">
        <f t="shared" si="20"/>
        <v>#DIV/0!</v>
      </c>
      <c r="L125" s="134"/>
      <c r="N125" s="15"/>
      <c r="O125" s="15"/>
    </row>
    <row r="126" spans="1:15" ht="12.75">
      <c r="A126" s="11">
        <v>26</v>
      </c>
      <c r="B126" s="144" t="s">
        <v>45</v>
      </c>
      <c r="C126" s="150">
        <f>SUM('F2-laget'!N7)</f>
        <v>0</v>
      </c>
      <c r="D126" s="169">
        <f>SUM('F2-laget'!N57)</f>
        <v>0</v>
      </c>
      <c r="E126" s="152" t="e">
        <f t="shared" si="16"/>
        <v>#DIV/0!</v>
      </c>
      <c r="F126" s="148">
        <f>SUM('F2-laget'!AC7)</f>
        <v>0</v>
      </c>
      <c r="G126" s="148">
        <f>SUM('F2-laget'!AC57)</f>
        <v>0</v>
      </c>
      <c r="H126" s="151" t="e">
        <f t="shared" si="17"/>
        <v>#DIV/0!</v>
      </c>
      <c r="I126" s="153">
        <f t="shared" si="18"/>
        <v>0</v>
      </c>
      <c r="J126" s="153">
        <f t="shared" si="19"/>
        <v>0</v>
      </c>
      <c r="K126" s="166" t="e">
        <f t="shared" si="20"/>
        <v>#DIV/0!</v>
      </c>
      <c r="L126" s="134"/>
      <c r="N126" s="15"/>
      <c r="O126" s="15"/>
    </row>
    <row r="127" spans="1:15" ht="12.75">
      <c r="A127" s="11">
        <v>27</v>
      </c>
      <c r="B127" s="144" t="s">
        <v>34</v>
      </c>
      <c r="C127" s="168">
        <f>SUM('F2-laget'!N8)</f>
        <v>0</v>
      </c>
      <c r="D127" s="168">
        <f>SUM('F2-laget'!N58)</f>
        <v>0</v>
      </c>
      <c r="E127" s="156" t="e">
        <f t="shared" si="16"/>
        <v>#DIV/0!</v>
      </c>
      <c r="F127" s="149">
        <f>SUM('F2-laget'!AC8)</f>
        <v>0</v>
      </c>
      <c r="G127" s="149">
        <f>SUM('F2-laget'!AC58)</f>
        <v>0</v>
      </c>
      <c r="H127" s="157" t="e">
        <f t="shared" si="17"/>
        <v>#DIV/0!</v>
      </c>
      <c r="I127" s="158">
        <f t="shared" si="18"/>
        <v>0</v>
      </c>
      <c r="J127" s="158">
        <f t="shared" si="19"/>
        <v>0</v>
      </c>
      <c r="K127" s="167" t="e">
        <f t="shared" si="20"/>
        <v>#DIV/0!</v>
      </c>
      <c r="L127" s="134"/>
      <c r="N127" s="15"/>
      <c r="O127" s="15"/>
    </row>
    <row r="128" spans="1:15" ht="12.75">
      <c r="A128" s="11">
        <v>28</v>
      </c>
      <c r="B128" s="144" t="s">
        <v>53</v>
      </c>
      <c r="C128" s="150">
        <f>SUM('F2-laget'!N9)</f>
        <v>0</v>
      </c>
      <c r="D128" s="169">
        <f>SUM('F2-laget'!N59)</f>
        <v>0</v>
      </c>
      <c r="E128" s="152" t="e">
        <f t="shared" si="16"/>
        <v>#DIV/0!</v>
      </c>
      <c r="F128" s="148">
        <f>SUM('F2-laget'!AC9)</f>
        <v>0</v>
      </c>
      <c r="G128" s="148">
        <f>SUM('F2-laget'!AC59)</f>
        <v>0</v>
      </c>
      <c r="H128" s="151" t="e">
        <f t="shared" si="17"/>
        <v>#DIV/0!</v>
      </c>
      <c r="I128" s="153">
        <f t="shared" si="18"/>
        <v>0</v>
      </c>
      <c r="J128" s="153">
        <f t="shared" si="19"/>
        <v>0</v>
      </c>
      <c r="K128" s="166" t="e">
        <f t="shared" si="20"/>
        <v>#DIV/0!</v>
      </c>
      <c r="L128" s="134"/>
      <c r="N128" s="15"/>
      <c r="O128" s="15"/>
    </row>
    <row r="129" spans="1:15" ht="12.75">
      <c r="A129" s="11">
        <v>29</v>
      </c>
      <c r="B129" s="144" t="s">
        <v>97</v>
      </c>
      <c r="C129" s="168">
        <f>SUM('F2-laget'!N11)</f>
        <v>0</v>
      </c>
      <c r="D129" s="168">
        <f>SUM('F2-laget'!N61)</f>
        <v>0</v>
      </c>
      <c r="E129" s="156" t="e">
        <f t="shared" si="16"/>
        <v>#DIV/0!</v>
      </c>
      <c r="F129" s="149">
        <f>SUM('F2-laget'!AC11)</f>
        <v>0</v>
      </c>
      <c r="G129" s="149">
        <f>SUM('F2-laget'!AC61)</f>
        <v>0</v>
      </c>
      <c r="H129" s="157" t="e">
        <f t="shared" si="17"/>
        <v>#DIV/0!</v>
      </c>
      <c r="I129" s="158">
        <f t="shared" si="18"/>
        <v>0</v>
      </c>
      <c r="J129" s="158">
        <f t="shared" si="19"/>
        <v>0</v>
      </c>
      <c r="K129" s="167" t="e">
        <f t="shared" si="20"/>
        <v>#DIV/0!</v>
      </c>
      <c r="L129" s="134"/>
      <c r="N129" s="15"/>
      <c r="O129" s="15"/>
    </row>
    <row r="130" spans="1:15" ht="12.75">
      <c r="A130" s="11">
        <v>30</v>
      </c>
      <c r="B130" s="144" t="s">
        <v>65</v>
      </c>
      <c r="C130" s="150">
        <f>SUM('F2-laget'!N13)</f>
        <v>0</v>
      </c>
      <c r="D130" s="169">
        <f>SUM('F2-laget'!N63)</f>
        <v>0</v>
      </c>
      <c r="E130" s="152" t="e">
        <f t="shared" si="16"/>
        <v>#DIV/0!</v>
      </c>
      <c r="F130" s="148">
        <f>SUM('F2-laget'!AC13)</f>
        <v>0</v>
      </c>
      <c r="G130" s="148">
        <f>SUM('F2-laget'!AC63)</f>
        <v>0</v>
      </c>
      <c r="H130" s="151" t="e">
        <f t="shared" si="17"/>
        <v>#DIV/0!</v>
      </c>
      <c r="I130" s="153">
        <f t="shared" si="18"/>
        <v>0</v>
      </c>
      <c r="J130" s="153">
        <f t="shared" si="19"/>
        <v>0</v>
      </c>
      <c r="K130" s="166" t="e">
        <f t="shared" si="20"/>
        <v>#DIV/0!</v>
      </c>
      <c r="L130" s="134"/>
      <c r="N130" s="15"/>
      <c r="O130" s="15"/>
    </row>
    <row r="131" spans="1:15" ht="12.75">
      <c r="A131" s="11">
        <v>31</v>
      </c>
      <c r="B131" s="144" t="s">
        <v>66</v>
      </c>
      <c r="C131" s="168">
        <f>SUM('F2-laget'!N14)</f>
        <v>0</v>
      </c>
      <c r="D131" s="168">
        <f>SUM('F2-laget'!N64)</f>
        <v>0</v>
      </c>
      <c r="E131" s="156" t="e">
        <f t="shared" si="16"/>
        <v>#DIV/0!</v>
      </c>
      <c r="F131" s="149">
        <f>SUM('F2-laget'!AC14)</f>
        <v>0</v>
      </c>
      <c r="G131" s="149">
        <f>SUM('F2-laget'!AC64)</f>
        <v>0</v>
      </c>
      <c r="H131" s="157" t="e">
        <f t="shared" si="17"/>
        <v>#DIV/0!</v>
      </c>
      <c r="I131" s="158">
        <f t="shared" si="18"/>
        <v>0</v>
      </c>
      <c r="J131" s="158">
        <f t="shared" si="19"/>
        <v>0</v>
      </c>
      <c r="K131" s="167" t="e">
        <f t="shared" si="20"/>
        <v>#DIV/0!</v>
      </c>
      <c r="L131" s="134"/>
      <c r="N131" s="15"/>
      <c r="O131" s="15"/>
    </row>
    <row r="132" spans="1:15" ht="12.75">
      <c r="A132" s="11">
        <v>32</v>
      </c>
      <c r="B132" s="144" t="s">
        <v>98</v>
      </c>
      <c r="C132" s="150">
        <f>SUM('F2-laget'!N16)</f>
        <v>0</v>
      </c>
      <c r="D132" s="169">
        <f>SUM('F2-laget'!N66)</f>
        <v>0</v>
      </c>
      <c r="E132" s="152" t="e">
        <f t="shared" si="16"/>
        <v>#DIV/0!</v>
      </c>
      <c r="F132" s="148">
        <f>SUM('F2-laget'!AC16)</f>
        <v>0</v>
      </c>
      <c r="G132" s="148">
        <f>SUM('F2-laget'!AC66)</f>
        <v>0</v>
      </c>
      <c r="H132" s="151" t="e">
        <f t="shared" si="17"/>
        <v>#DIV/0!</v>
      </c>
      <c r="I132" s="153">
        <f t="shared" si="18"/>
        <v>0</v>
      </c>
      <c r="J132" s="153">
        <f t="shared" si="19"/>
        <v>0</v>
      </c>
      <c r="K132" s="166" t="e">
        <f t="shared" si="20"/>
        <v>#DIV/0!</v>
      </c>
      <c r="L132" s="134"/>
      <c r="N132" s="15"/>
      <c r="O132" s="15"/>
    </row>
    <row r="133" spans="1:15" ht="12.75">
      <c r="A133" s="11">
        <v>33</v>
      </c>
      <c r="B133" s="144" t="s">
        <v>68</v>
      </c>
      <c r="C133" s="168">
        <f>SUM('F2-laget'!N17)</f>
        <v>0</v>
      </c>
      <c r="D133" s="168">
        <f>SUM('F2-laget'!N67)</f>
        <v>0</v>
      </c>
      <c r="E133" s="156" t="e">
        <f t="shared" si="16"/>
        <v>#DIV/0!</v>
      </c>
      <c r="F133" s="149">
        <f>SUM('F2-laget'!AC17)</f>
        <v>0</v>
      </c>
      <c r="G133" s="149">
        <f>SUM('F2-laget'!AC67)</f>
        <v>0</v>
      </c>
      <c r="H133" s="157" t="e">
        <f t="shared" si="17"/>
        <v>#DIV/0!</v>
      </c>
      <c r="I133" s="158">
        <f t="shared" si="18"/>
        <v>0</v>
      </c>
      <c r="J133" s="158">
        <f t="shared" si="19"/>
        <v>0</v>
      </c>
      <c r="K133" s="167" t="e">
        <f t="shared" si="20"/>
        <v>#DIV/0!</v>
      </c>
      <c r="L133" s="134"/>
      <c r="N133" s="15"/>
      <c r="O133" s="15"/>
    </row>
    <row r="134" spans="1:15" ht="12.75">
      <c r="A134" s="11">
        <v>34</v>
      </c>
      <c r="B134" s="144" t="s">
        <v>99</v>
      </c>
      <c r="C134" s="150">
        <f>SUM('F2-laget'!N18)</f>
        <v>0</v>
      </c>
      <c r="D134" s="169">
        <f>SUM('F2-laget'!N68)</f>
        <v>0</v>
      </c>
      <c r="E134" s="152" t="e">
        <f t="shared" si="16"/>
        <v>#DIV/0!</v>
      </c>
      <c r="F134" s="148">
        <f>SUM('F2-laget'!AC18)</f>
        <v>0</v>
      </c>
      <c r="G134" s="148">
        <f>SUM('F2-laget'!AC68)</f>
        <v>0</v>
      </c>
      <c r="H134" s="151" t="e">
        <f t="shared" si="17"/>
        <v>#DIV/0!</v>
      </c>
      <c r="I134" s="153">
        <f t="shared" si="18"/>
        <v>0</v>
      </c>
      <c r="J134" s="153">
        <f t="shared" si="19"/>
        <v>0</v>
      </c>
      <c r="K134" s="166" t="e">
        <f t="shared" si="20"/>
        <v>#DIV/0!</v>
      </c>
      <c r="L134" s="134"/>
      <c r="N134" s="15"/>
      <c r="O134" s="15"/>
    </row>
    <row r="135" spans="1:15" ht="12.75">
      <c r="A135" s="11">
        <v>35</v>
      </c>
      <c r="B135" s="144" t="s">
        <v>100</v>
      </c>
      <c r="C135" s="168">
        <f>SUM('F2-laget'!N21)</f>
        <v>0</v>
      </c>
      <c r="D135" s="168">
        <f>SUM('F2-laget'!N71)</f>
        <v>0</v>
      </c>
      <c r="E135" s="156" t="e">
        <f t="shared" si="16"/>
        <v>#DIV/0!</v>
      </c>
      <c r="F135" s="149">
        <f>SUM('F2-laget'!AC21)</f>
        <v>0</v>
      </c>
      <c r="G135" s="149">
        <f>SUM('F2-laget'!AC71)</f>
        <v>0</v>
      </c>
      <c r="H135" s="157" t="e">
        <f t="shared" si="17"/>
        <v>#DIV/0!</v>
      </c>
      <c r="I135" s="158">
        <f t="shared" si="18"/>
        <v>0</v>
      </c>
      <c r="J135" s="158">
        <f t="shared" si="19"/>
        <v>0</v>
      </c>
      <c r="K135" s="167" t="e">
        <f t="shared" si="20"/>
        <v>#DIV/0!</v>
      </c>
      <c r="L135" s="134"/>
      <c r="N135" s="15"/>
      <c r="O135" s="15"/>
    </row>
    <row r="136" spans="1:15" ht="12.75">
      <c r="A136" s="11">
        <v>36</v>
      </c>
      <c r="B136" s="144" t="s">
        <v>38</v>
      </c>
      <c r="C136" s="150">
        <f>SUM('F2-laget'!N23)</f>
        <v>0</v>
      </c>
      <c r="D136" s="169">
        <f>SUM('F2-laget'!N73)</f>
        <v>0</v>
      </c>
      <c r="E136" s="152" t="e">
        <f t="shared" si="16"/>
        <v>#DIV/0!</v>
      </c>
      <c r="F136" s="148">
        <f>SUM('F2-laget'!AC23)</f>
        <v>0</v>
      </c>
      <c r="G136" s="148">
        <f>SUM('F2-laget'!AC73)</f>
        <v>0</v>
      </c>
      <c r="H136" s="151" t="e">
        <f t="shared" si="17"/>
        <v>#DIV/0!</v>
      </c>
      <c r="I136" s="153">
        <f t="shared" si="18"/>
        <v>0</v>
      </c>
      <c r="J136" s="153">
        <f t="shared" si="19"/>
        <v>0</v>
      </c>
      <c r="K136" s="166" t="e">
        <f t="shared" si="20"/>
        <v>#DIV/0!</v>
      </c>
      <c r="L136" s="134"/>
      <c r="N136" s="15"/>
      <c r="O136" s="15"/>
    </row>
    <row r="137" spans="1:15" ht="12.75">
      <c r="A137" s="11">
        <v>37</v>
      </c>
      <c r="B137" s="144" t="s">
        <v>46</v>
      </c>
      <c r="C137" s="168">
        <f>SUM('F2-laget'!N27)</f>
        <v>0</v>
      </c>
      <c r="D137" s="168">
        <f>SUM('F2-laget'!N77)</f>
        <v>0</v>
      </c>
      <c r="E137" s="156" t="e">
        <f t="shared" si="16"/>
        <v>#DIV/0!</v>
      </c>
      <c r="F137" s="149">
        <f>SUM('F2-laget'!AC27)</f>
        <v>0</v>
      </c>
      <c r="G137" s="149">
        <f>SUM('F2-laget'!AC77)</f>
        <v>0</v>
      </c>
      <c r="H137" s="157" t="e">
        <f t="shared" si="17"/>
        <v>#DIV/0!</v>
      </c>
      <c r="I137" s="158">
        <f t="shared" si="18"/>
        <v>0</v>
      </c>
      <c r="J137" s="158">
        <f t="shared" si="19"/>
        <v>0</v>
      </c>
      <c r="K137" s="167" t="e">
        <f t="shared" si="20"/>
        <v>#DIV/0!</v>
      </c>
      <c r="L137" s="134"/>
      <c r="N137" s="15"/>
      <c r="O137" s="15"/>
    </row>
    <row r="138" spans="1:15" ht="12.75">
      <c r="A138" s="11">
        <v>38</v>
      </c>
      <c r="B138" s="144" t="s">
        <v>71</v>
      </c>
      <c r="C138" s="150">
        <f>SUM('F2-laget'!N31)</f>
        <v>0</v>
      </c>
      <c r="D138" s="169">
        <f>SUM('F2-laget'!N81)</f>
        <v>0</v>
      </c>
      <c r="E138" s="152" t="e">
        <f t="shared" si="16"/>
        <v>#DIV/0!</v>
      </c>
      <c r="F138" s="148">
        <f>SUM('F2-laget'!AC31)</f>
        <v>0</v>
      </c>
      <c r="G138" s="148">
        <f>SUM('F2-laget'!AC81)</f>
        <v>0</v>
      </c>
      <c r="H138" s="151" t="e">
        <f t="shared" si="17"/>
        <v>#DIV/0!</v>
      </c>
      <c r="I138" s="153">
        <f t="shared" si="18"/>
        <v>0</v>
      </c>
      <c r="J138" s="153">
        <f t="shared" si="19"/>
        <v>0</v>
      </c>
      <c r="K138" s="166" t="e">
        <f t="shared" si="20"/>
        <v>#DIV/0!</v>
      </c>
      <c r="L138" s="134"/>
      <c r="N138" s="15"/>
      <c r="O138" s="15"/>
    </row>
    <row r="139" spans="1:15" ht="12.75">
      <c r="A139" s="11">
        <v>39</v>
      </c>
      <c r="B139" s="144" t="s">
        <v>74</v>
      </c>
      <c r="C139" s="168">
        <f>SUM('F2-laget'!N35)</f>
        <v>0</v>
      </c>
      <c r="D139" s="168">
        <f>SUM('F2-laget'!N85)</f>
        <v>0</v>
      </c>
      <c r="E139" s="156" t="e">
        <f t="shared" si="16"/>
        <v>#DIV/0!</v>
      </c>
      <c r="F139" s="149">
        <f>SUM('F2-laget'!AC35)</f>
        <v>0</v>
      </c>
      <c r="G139" s="149">
        <f>SUM('F2-laget'!AC85)</f>
        <v>0</v>
      </c>
      <c r="H139" s="157" t="e">
        <f t="shared" si="17"/>
        <v>#DIV/0!</v>
      </c>
      <c r="I139" s="158">
        <f t="shared" si="18"/>
        <v>0</v>
      </c>
      <c r="J139" s="158">
        <f t="shared" si="19"/>
        <v>0</v>
      </c>
      <c r="K139" s="167" t="e">
        <f t="shared" si="20"/>
        <v>#DIV/0!</v>
      </c>
      <c r="L139" s="134"/>
      <c r="N139" s="15"/>
      <c r="O139" s="15"/>
    </row>
    <row r="140" spans="1:15" ht="12.75">
      <c r="A140" s="11">
        <v>40</v>
      </c>
      <c r="B140" s="144" t="s">
        <v>131</v>
      </c>
      <c r="C140" s="150">
        <f>SUM('F2-laget'!N36)</f>
        <v>0</v>
      </c>
      <c r="D140" s="169">
        <f>SUM('F2-laget'!N86)</f>
        <v>0</v>
      </c>
      <c r="E140" s="152" t="e">
        <f t="shared" si="16"/>
        <v>#DIV/0!</v>
      </c>
      <c r="F140" s="148">
        <f>SUM('F2-laget'!AC36)</f>
        <v>0</v>
      </c>
      <c r="G140" s="148">
        <f>SUM('F2-laget'!AC86)</f>
        <v>0</v>
      </c>
      <c r="H140" s="151" t="e">
        <f t="shared" si="17"/>
        <v>#DIV/0!</v>
      </c>
      <c r="I140" s="153">
        <f t="shared" si="18"/>
        <v>0</v>
      </c>
      <c r="J140" s="153">
        <f t="shared" si="19"/>
        <v>0</v>
      </c>
      <c r="K140" s="166" t="e">
        <f t="shared" si="20"/>
        <v>#DIV/0!</v>
      </c>
      <c r="L140" s="134"/>
      <c r="N140" s="15"/>
      <c r="O140" s="15"/>
    </row>
    <row r="141" spans="1:15" ht="12.75">
      <c r="A141" s="11">
        <v>41</v>
      </c>
      <c r="B141" s="144" t="s">
        <v>75</v>
      </c>
      <c r="C141" s="168">
        <f>SUM('F2-laget'!N37)</f>
        <v>0</v>
      </c>
      <c r="D141" s="168">
        <f>SUM('F2-laget'!N87)</f>
        <v>0</v>
      </c>
      <c r="E141" s="156" t="e">
        <f t="shared" si="16"/>
        <v>#DIV/0!</v>
      </c>
      <c r="F141" s="149">
        <f>SUM('F2-laget'!AC37)</f>
        <v>0</v>
      </c>
      <c r="G141" s="149">
        <f>SUM('F2-laget'!AC87)</f>
        <v>0</v>
      </c>
      <c r="H141" s="157" t="e">
        <f t="shared" si="17"/>
        <v>#DIV/0!</v>
      </c>
      <c r="I141" s="158">
        <f t="shared" si="18"/>
        <v>0</v>
      </c>
      <c r="J141" s="158">
        <f t="shared" si="19"/>
        <v>0</v>
      </c>
      <c r="K141" s="167" t="e">
        <f t="shared" si="20"/>
        <v>#DIV/0!</v>
      </c>
      <c r="L141" s="134"/>
      <c r="N141" s="15"/>
      <c r="O141" s="15"/>
    </row>
    <row r="142" spans="1:15" ht="12.75">
      <c r="A142" s="11">
        <v>42</v>
      </c>
      <c r="B142" s="144" t="s">
        <v>76</v>
      </c>
      <c r="C142" s="150">
        <f>SUM('F2-laget'!N41)</f>
        <v>0</v>
      </c>
      <c r="D142" s="169">
        <f>SUM('F2-laget'!N91)</f>
        <v>0</v>
      </c>
      <c r="E142" s="152" t="e">
        <f t="shared" si="16"/>
        <v>#DIV/0!</v>
      </c>
      <c r="F142" s="148">
        <f>SUM('F2-laget'!AC41)</f>
        <v>0</v>
      </c>
      <c r="G142" s="148">
        <f>SUM('F2-laget'!AC91)</f>
        <v>0</v>
      </c>
      <c r="H142" s="151" t="e">
        <f t="shared" si="17"/>
        <v>#DIV/0!</v>
      </c>
      <c r="I142" s="153">
        <f t="shared" si="18"/>
        <v>0</v>
      </c>
      <c r="J142" s="153">
        <f t="shared" si="19"/>
        <v>0</v>
      </c>
      <c r="K142" s="166" t="e">
        <f t="shared" si="20"/>
        <v>#DIV/0!</v>
      </c>
      <c r="L142" s="134"/>
      <c r="N142" s="15"/>
      <c r="O142" s="15"/>
    </row>
    <row r="143" spans="1:15" ht="12.75">
      <c r="A143" s="11">
        <v>43</v>
      </c>
      <c r="B143" s="144" t="s">
        <v>77</v>
      </c>
      <c r="C143" s="168">
        <f>SUM('F2-laget'!N44)</f>
        <v>0</v>
      </c>
      <c r="D143" s="168">
        <f>SUM('F2-laget'!N94)</f>
        <v>0</v>
      </c>
      <c r="E143" s="156" t="e">
        <f t="shared" si="16"/>
        <v>#DIV/0!</v>
      </c>
      <c r="F143" s="149">
        <f>SUM('F2-laget'!AC44)</f>
        <v>0</v>
      </c>
      <c r="G143" s="149">
        <f>SUM('F2-laget'!AC94)</f>
        <v>0</v>
      </c>
      <c r="H143" s="157" t="e">
        <f t="shared" si="17"/>
        <v>#DIV/0!</v>
      </c>
      <c r="I143" s="158">
        <f t="shared" si="18"/>
        <v>0</v>
      </c>
      <c r="J143" s="158">
        <f t="shared" si="19"/>
        <v>0</v>
      </c>
      <c r="K143" s="167" t="e">
        <f t="shared" si="20"/>
        <v>#DIV/0!</v>
      </c>
      <c r="L143" s="134"/>
      <c r="N143" s="15"/>
      <c r="O143" s="15"/>
    </row>
    <row r="144" spans="1:15" ht="12.75">
      <c r="A144" s="11">
        <v>44</v>
      </c>
      <c r="B144" s="144" t="s">
        <v>36</v>
      </c>
      <c r="C144" s="150">
        <f>SUM('F2-laget'!N47)</f>
        <v>0</v>
      </c>
      <c r="D144" s="169">
        <f>SUM('F2-laget'!N97)</f>
        <v>0</v>
      </c>
      <c r="E144" s="152" t="e">
        <f t="shared" si="16"/>
        <v>#DIV/0!</v>
      </c>
      <c r="F144" s="148">
        <f>SUM('F2-laget'!AC47)</f>
        <v>0</v>
      </c>
      <c r="G144" s="148">
        <f>SUM('F2-laget'!AC97)</f>
        <v>0</v>
      </c>
      <c r="H144" s="151" t="e">
        <f t="shared" si="17"/>
        <v>#DIV/0!</v>
      </c>
      <c r="I144" s="153">
        <f t="shared" si="18"/>
        <v>0</v>
      </c>
      <c r="J144" s="153">
        <f t="shared" si="19"/>
        <v>0</v>
      </c>
      <c r="K144" s="166" t="e">
        <f t="shared" si="20"/>
        <v>#DIV/0!</v>
      </c>
      <c r="L144" s="134"/>
      <c r="N144" s="15"/>
      <c r="O144" s="15"/>
    </row>
    <row r="145" spans="2:15" ht="12.75">
      <c r="B145" s="159"/>
      <c r="C145" s="10"/>
      <c r="D145" s="10"/>
      <c r="E145" s="133"/>
      <c r="F145" s="10"/>
      <c r="G145" s="10"/>
      <c r="H145" s="15"/>
      <c r="I145" s="81"/>
      <c r="J145" s="81"/>
      <c r="K145" s="134"/>
      <c r="L145" s="134"/>
      <c r="N145" s="15"/>
      <c r="O145" s="15"/>
    </row>
    <row r="146" spans="1:15" ht="18.75" thickBot="1">
      <c r="A146" s="27"/>
      <c r="B146" s="17" t="s">
        <v>137</v>
      </c>
      <c r="C146" s="18"/>
      <c r="D146" s="18"/>
      <c r="E146" s="35"/>
      <c r="F146" s="18"/>
      <c r="G146" s="18"/>
      <c r="H146" s="35"/>
      <c r="I146" s="35"/>
      <c r="J146" s="36"/>
      <c r="K146" s="35"/>
      <c r="L146" s="114"/>
      <c r="M146" s="18"/>
      <c r="N146" s="37"/>
      <c r="O146" s="18"/>
    </row>
    <row r="147" spans="2:14" ht="13.5" thickTop="1">
      <c r="B147" s="85" t="s">
        <v>0</v>
      </c>
      <c r="C147" s="2" t="s">
        <v>3</v>
      </c>
      <c r="D147" s="2" t="s">
        <v>4</v>
      </c>
      <c r="E147" s="7" t="s">
        <v>19</v>
      </c>
      <c r="F147" s="2" t="s">
        <v>1</v>
      </c>
      <c r="G147" s="2" t="s">
        <v>4</v>
      </c>
      <c r="H147" s="7" t="s">
        <v>19</v>
      </c>
      <c r="I147" s="7" t="s">
        <v>60</v>
      </c>
      <c r="J147" s="3" t="s">
        <v>18</v>
      </c>
      <c r="K147" s="7" t="s">
        <v>5</v>
      </c>
      <c r="L147" s="34"/>
      <c r="M147" s="38"/>
      <c r="N147" s="15"/>
    </row>
    <row r="148" spans="2:14" ht="13.5" thickBot="1">
      <c r="B148" s="4"/>
      <c r="C148" s="4" t="s">
        <v>2</v>
      </c>
      <c r="D148" s="4" t="s">
        <v>2</v>
      </c>
      <c r="E148" s="8" t="s">
        <v>2</v>
      </c>
      <c r="F148" s="4" t="s">
        <v>6</v>
      </c>
      <c r="G148" s="4" t="s">
        <v>6</v>
      </c>
      <c r="H148" s="4" t="s">
        <v>6</v>
      </c>
      <c r="I148" s="4" t="s">
        <v>3</v>
      </c>
      <c r="J148" s="4" t="s">
        <v>61</v>
      </c>
      <c r="K148" s="8" t="s">
        <v>7</v>
      </c>
      <c r="L148" s="34"/>
      <c r="M148" s="38"/>
      <c r="N148" s="15"/>
    </row>
    <row r="149" spans="1:14" ht="13.5" thickTop="1">
      <c r="A149" s="11">
        <v>1</v>
      </c>
      <c r="B149" s="144" t="s">
        <v>131</v>
      </c>
      <c r="C149" s="67">
        <f>SUM('B-laget'!N36)</f>
        <v>1663</v>
      </c>
      <c r="D149" s="67">
        <f>SUM('B-laget'!N86)</f>
        <v>8</v>
      </c>
      <c r="E149" s="68">
        <f aca="true" t="shared" si="21" ref="E149:E192">SUM(C149/D149)</f>
        <v>207.875</v>
      </c>
      <c r="F149" s="67">
        <f>SUM('B-laget'!AB36)</f>
        <v>0</v>
      </c>
      <c r="G149" s="67">
        <f>SUM('B-laget'!AB86)</f>
        <v>0</v>
      </c>
      <c r="H149" s="151" t="e">
        <f aca="true" t="shared" si="22" ref="H149:H192">SUM(F149/G149)</f>
        <v>#DIV/0!</v>
      </c>
      <c r="I149" s="170">
        <f aca="true" t="shared" si="23" ref="I149:I192">SUM(C149+F149)</f>
        <v>1663</v>
      </c>
      <c r="J149" s="170">
        <f aca="true" t="shared" si="24" ref="J149:J192">SUM(D149+G149)</f>
        <v>8</v>
      </c>
      <c r="K149" s="46">
        <f aca="true" t="shared" si="25" ref="K149:K192">SUM(I149/J149)</f>
        <v>207.875</v>
      </c>
      <c r="M149" s="38"/>
      <c r="N149" s="6"/>
    </row>
    <row r="150" spans="1:14" ht="12.75">
      <c r="A150" s="11">
        <v>2</v>
      </c>
      <c r="B150" s="144" t="s">
        <v>68</v>
      </c>
      <c r="C150" s="150">
        <f>SUM('B-laget'!N17)</f>
        <v>1570</v>
      </c>
      <c r="D150" s="148">
        <f>SUM('B-laget'!N67)</f>
        <v>8</v>
      </c>
      <c r="E150" s="152">
        <f t="shared" si="21"/>
        <v>196.25</v>
      </c>
      <c r="F150" s="148">
        <f>SUM('B-laget'!AB17)</f>
        <v>0</v>
      </c>
      <c r="G150" s="148">
        <f>SUM('B-laget'!AB67)</f>
        <v>0</v>
      </c>
      <c r="H150" s="151" t="e">
        <f t="shared" si="22"/>
        <v>#DIV/0!</v>
      </c>
      <c r="I150" s="153">
        <f t="shared" si="23"/>
        <v>1570</v>
      </c>
      <c r="J150" s="153">
        <f t="shared" si="24"/>
        <v>8</v>
      </c>
      <c r="K150" s="155">
        <f t="shared" si="25"/>
        <v>196.25</v>
      </c>
      <c r="M150" s="38"/>
      <c r="N150" s="6"/>
    </row>
    <row r="151" spans="1:14" ht="12.75">
      <c r="A151" s="11">
        <v>3</v>
      </c>
      <c r="B151" s="144" t="s">
        <v>73</v>
      </c>
      <c r="C151" s="149">
        <f>SUM('B-laget'!N33)</f>
        <v>780</v>
      </c>
      <c r="D151" s="149">
        <f>SUM('B-laget'!N83)</f>
        <v>4</v>
      </c>
      <c r="E151" s="156">
        <f t="shared" si="21"/>
        <v>195</v>
      </c>
      <c r="F151" s="149">
        <f>SUM('B-laget'!AB33)</f>
        <v>0</v>
      </c>
      <c r="G151" s="149">
        <f>SUM('B-laget'!AB83)</f>
        <v>0</v>
      </c>
      <c r="H151" s="186" t="e">
        <f t="shared" si="22"/>
        <v>#DIV/0!</v>
      </c>
      <c r="I151" s="158">
        <f t="shared" si="23"/>
        <v>780</v>
      </c>
      <c r="J151" s="158">
        <f t="shared" si="24"/>
        <v>4</v>
      </c>
      <c r="K151" s="171">
        <f t="shared" si="25"/>
        <v>195</v>
      </c>
      <c r="M151" s="38"/>
      <c r="N151" s="6"/>
    </row>
    <row r="152" spans="1:14" ht="12.75">
      <c r="A152" s="11">
        <v>4</v>
      </c>
      <c r="B152" s="144" t="s">
        <v>102</v>
      </c>
      <c r="C152" s="150">
        <f>SUM('B-laget'!N26)</f>
        <v>675</v>
      </c>
      <c r="D152" s="148">
        <f>SUM('B-laget'!N76)</f>
        <v>4</v>
      </c>
      <c r="E152" s="152">
        <f t="shared" si="21"/>
        <v>168.75</v>
      </c>
      <c r="F152" s="148">
        <f>SUM('B-laget'!AB26)</f>
        <v>1560</v>
      </c>
      <c r="G152" s="148">
        <f>SUM('B-laget'!AB76)</f>
        <v>8</v>
      </c>
      <c r="H152" s="151">
        <f t="shared" si="22"/>
        <v>195</v>
      </c>
      <c r="I152" s="153">
        <f t="shared" si="23"/>
        <v>2235</v>
      </c>
      <c r="J152" s="153">
        <f t="shared" si="24"/>
        <v>12</v>
      </c>
      <c r="K152" s="155">
        <f t="shared" si="25"/>
        <v>186.25</v>
      </c>
      <c r="L152" s="124"/>
      <c r="M152" s="38"/>
      <c r="N152" s="6"/>
    </row>
    <row r="153" spans="1:14" ht="12.75">
      <c r="A153" s="11">
        <v>5</v>
      </c>
      <c r="B153" s="144" t="s">
        <v>54</v>
      </c>
      <c r="C153" s="149">
        <f>SUM('B-laget'!N10)</f>
        <v>4409</v>
      </c>
      <c r="D153" s="149">
        <f>SUM('B-laget'!N60)</f>
        <v>24</v>
      </c>
      <c r="E153" s="156">
        <f t="shared" si="21"/>
        <v>183.70833333333334</v>
      </c>
      <c r="F153" s="149">
        <f>SUM('B-laget'!AB10)</f>
        <v>3267</v>
      </c>
      <c r="G153" s="149">
        <f>SUM('B-laget'!AB60)</f>
        <v>18</v>
      </c>
      <c r="H153" s="186">
        <f t="shared" si="22"/>
        <v>181.5</v>
      </c>
      <c r="I153" s="158">
        <f t="shared" si="23"/>
        <v>7676</v>
      </c>
      <c r="J153" s="158">
        <f t="shared" si="24"/>
        <v>42</v>
      </c>
      <c r="K153" s="171">
        <f t="shared" si="25"/>
        <v>182.76190476190476</v>
      </c>
      <c r="L153" s="124"/>
      <c r="M153" s="38"/>
      <c r="N153" s="6"/>
    </row>
    <row r="154" spans="1:14" ht="12.75">
      <c r="A154" s="11">
        <v>6</v>
      </c>
      <c r="B154" s="144" t="s">
        <v>70</v>
      </c>
      <c r="C154" s="150">
        <f>SUM('B-laget'!N30)</f>
        <v>730</v>
      </c>
      <c r="D154" s="148">
        <f>SUM('B-laget'!N80)</f>
        <v>4</v>
      </c>
      <c r="E154" s="152">
        <f t="shared" si="21"/>
        <v>182.5</v>
      </c>
      <c r="F154" s="148">
        <f>SUM('B-laget'!AB30)</f>
        <v>0</v>
      </c>
      <c r="G154" s="148">
        <f>SUM('B-laget'!AB80)</f>
        <v>0</v>
      </c>
      <c r="H154" s="151" t="e">
        <f t="shared" si="22"/>
        <v>#DIV/0!</v>
      </c>
      <c r="I154" s="153">
        <f t="shared" si="23"/>
        <v>730</v>
      </c>
      <c r="J154" s="153">
        <f t="shared" si="24"/>
        <v>4</v>
      </c>
      <c r="K154" s="155">
        <f t="shared" si="25"/>
        <v>182.5</v>
      </c>
      <c r="L154" s="124"/>
      <c r="M154" s="38"/>
      <c r="N154" s="6"/>
    </row>
    <row r="155" spans="1:14" ht="12.75">
      <c r="A155" s="11">
        <v>7</v>
      </c>
      <c r="B155" s="144" t="s">
        <v>57</v>
      </c>
      <c r="C155" s="149">
        <f>SUM('B-laget'!N45)</f>
        <v>709</v>
      </c>
      <c r="D155" s="149">
        <f>SUM('B-laget'!N95)</f>
        <v>4</v>
      </c>
      <c r="E155" s="156">
        <f t="shared" si="21"/>
        <v>177.25</v>
      </c>
      <c r="F155" s="149">
        <f>SUM('B-laget'!AB45)</f>
        <v>1465</v>
      </c>
      <c r="G155" s="149">
        <f>SUM('B-laget'!AB95)</f>
        <v>8</v>
      </c>
      <c r="H155" s="186">
        <f t="shared" si="22"/>
        <v>183.125</v>
      </c>
      <c r="I155" s="158">
        <f t="shared" si="23"/>
        <v>2174</v>
      </c>
      <c r="J155" s="158">
        <f t="shared" si="24"/>
        <v>12</v>
      </c>
      <c r="K155" s="171">
        <f t="shared" si="25"/>
        <v>181.16666666666666</v>
      </c>
      <c r="L155" s="124"/>
      <c r="M155" s="38"/>
      <c r="N155" s="15"/>
    </row>
    <row r="156" spans="1:14" ht="12.75">
      <c r="A156" s="11">
        <v>8</v>
      </c>
      <c r="B156" s="144" t="s">
        <v>72</v>
      </c>
      <c r="C156" s="150">
        <f>SUM('B-laget'!N32)</f>
        <v>720</v>
      </c>
      <c r="D156" s="148">
        <f>SUM('B-laget'!N82)</f>
        <v>4</v>
      </c>
      <c r="E156" s="152">
        <f t="shared" si="21"/>
        <v>180</v>
      </c>
      <c r="F156" s="148">
        <f>SUM('B-laget'!AB32)</f>
        <v>1413</v>
      </c>
      <c r="G156" s="148">
        <f>SUM('B-laget'!AB82)</f>
        <v>8</v>
      </c>
      <c r="H156" s="151">
        <f t="shared" si="22"/>
        <v>176.625</v>
      </c>
      <c r="I156" s="153">
        <f t="shared" si="23"/>
        <v>2133</v>
      </c>
      <c r="J156" s="153">
        <f t="shared" si="24"/>
        <v>12</v>
      </c>
      <c r="K156" s="155">
        <f t="shared" si="25"/>
        <v>177.75</v>
      </c>
      <c r="L156" s="124">
        <f>SUM(K149:K156)*4</f>
        <v>6038.214285714286</v>
      </c>
      <c r="M156" s="38"/>
      <c r="N156" s="6"/>
    </row>
    <row r="157" spans="1:14" ht="12.75">
      <c r="A157" s="11">
        <v>9</v>
      </c>
      <c r="B157" s="144" t="s">
        <v>106</v>
      </c>
      <c r="C157" s="149">
        <f>SUM('B-laget'!N46)</f>
        <v>2102</v>
      </c>
      <c r="D157" s="149">
        <f>SUM('B-laget'!N96)</f>
        <v>12</v>
      </c>
      <c r="E157" s="156">
        <f t="shared" si="21"/>
        <v>175.16666666666666</v>
      </c>
      <c r="F157" s="149">
        <f>SUM('B-laget'!AB46)</f>
        <v>728</v>
      </c>
      <c r="G157" s="149">
        <f>SUM('B-laget'!AB96)</f>
        <v>4</v>
      </c>
      <c r="H157" s="186">
        <f t="shared" si="22"/>
        <v>182</v>
      </c>
      <c r="I157" s="158">
        <f t="shared" si="23"/>
        <v>2830</v>
      </c>
      <c r="J157" s="158">
        <f t="shared" si="24"/>
        <v>16</v>
      </c>
      <c r="K157" s="171">
        <f t="shared" si="25"/>
        <v>176.875</v>
      </c>
      <c r="M157" s="38"/>
      <c r="N157" s="6"/>
    </row>
    <row r="158" spans="1:14" ht="12.75">
      <c r="A158" s="11">
        <v>10</v>
      </c>
      <c r="B158" s="144" t="s">
        <v>107</v>
      </c>
      <c r="C158" s="150">
        <f>SUM('B-laget'!N34)</f>
        <v>0</v>
      </c>
      <c r="D158" s="148">
        <f>SUM('B-laget'!N84)</f>
        <v>0</v>
      </c>
      <c r="E158" s="152" t="e">
        <f t="shared" si="21"/>
        <v>#DIV/0!</v>
      </c>
      <c r="F158" s="148">
        <f>SUM('B-laget'!AB34)</f>
        <v>1386</v>
      </c>
      <c r="G158" s="148">
        <f>SUM('B-laget'!AB84)</f>
        <v>8</v>
      </c>
      <c r="H158" s="151">
        <f t="shared" si="22"/>
        <v>173.25</v>
      </c>
      <c r="I158" s="153">
        <f t="shared" si="23"/>
        <v>1386</v>
      </c>
      <c r="J158" s="153">
        <f t="shared" si="24"/>
        <v>8</v>
      </c>
      <c r="K158" s="155">
        <f t="shared" si="25"/>
        <v>173.25</v>
      </c>
      <c r="M158" s="38"/>
      <c r="N158" s="6"/>
    </row>
    <row r="159" spans="1:14" ht="12.75">
      <c r="A159" s="11">
        <v>11</v>
      </c>
      <c r="B159" s="144" t="s">
        <v>36</v>
      </c>
      <c r="C159" s="149">
        <f>SUM('B-laget'!N47)</f>
        <v>4087</v>
      </c>
      <c r="D159" s="149">
        <f>SUM('B-laget'!N97)</f>
        <v>24</v>
      </c>
      <c r="E159" s="156">
        <f t="shared" si="21"/>
        <v>170.29166666666666</v>
      </c>
      <c r="F159" s="149">
        <f>SUM('B-laget'!AB47)</f>
        <v>1454</v>
      </c>
      <c r="G159" s="149">
        <f>SUM('B-laget'!AB97)</f>
        <v>8</v>
      </c>
      <c r="H159" s="186">
        <f t="shared" si="22"/>
        <v>181.75</v>
      </c>
      <c r="I159" s="158">
        <f t="shared" si="23"/>
        <v>5541</v>
      </c>
      <c r="J159" s="158">
        <f t="shared" si="24"/>
        <v>32</v>
      </c>
      <c r="K159" s="171">
        <f t="shared" si="25"/>
        <v>173.15625</v>
      </c>
      <c r="M159" s="38"/>
      <c r="N159" s="6"/>
    </row>
    <row r="160" spans="1:14" ht="12.75">
      <c r="A160" s="11">
        <v>12</v>
      </c>
      <c r="B160" s="144" t="s">
        <v>33</v>
      </c>
      <c r="C160" s="150">
        <f>SUM('B-laget'!N19)</f>
        <v>0</v>
      </c>
      <c r="D160" s="148">
        <f>SUM('B-laget'!N69)</f>
        <v>0</v>
      </c>
      <c r="E160" s="152" t="e">
        <f t="shared" si="21"/>
        <v>#DIV/0!</v>
      </c>
      <c r="F160" s="148">
        <f>SUM('B-laget'!AB19)</f>
        <v>2070</v>
      </c>
      <c r="G160" s="148">
        <f>SUM('B-laget'!AB69)</f>
        <v>12</v>
      </c>
      <c r="H160" s="151">
        <f t="shared" si="22"/>
        <v>172.5</v>
      </c>
      <c r="I160" s="153">
        <f t="shared" si="23"/>
        <v>2070</v>
      </c>
      <c r="J160" s="153">
        <f t="shared" si="24"/>
        <v>12</v>
      </c>
      <c r="K160" s="155">
        <f t="shared" si="25"/>
        <v>172.5</v>
      </c>
      <c r="L160" s="34"/>
      <c r="M160" s="38"/>
      <c r="N160" s="15"/>
    </row>
    <row r="161" spans="1:14" ht="12.75">
      <c r="A161" s="11">
        <v>13</v>
      </c>
      <c r="B161" s="144" t="s">
        <v>56</v>
      </c>
      <c r="C161" s="149">
        <f>SUM('B-laget'!N25)</f>
        <v>711</v>
      </c>
      <c r="D161" s="149">
        <f>SUM('B-laget'!N75)</f>
        <v>4</v>
      </c>
      <c r="E161" s="156">
        <f t="shared" si="21"/>
        <v>177.75</v>
      </c>
      <c r="F161" s="149">
        <f>SUM('B-laget'!AB25)</f>
        <v>1703</v>
      </c>
      <c r="G161" s="149">
        <f>SUM('B-laget'!AB75)</f>
        <v>10</v>
      </c>
      <c r="H161" s="186">
        <f t="shared" si="22"/>
        <v>170.3</v>
      </c>
      <c r="I161" s="158">
        <f t="shared" si="23"/>
        <v>2414</v>
      </c>
      <c r="J161" s="158">
        <f t="shared" si="24"/>
        <v>14</v>
      </c>
      <c r="K161" s="171">
        <f t="shared" si="25"/>
        <v>172.42857142857142</v>
      </c>
      <c r="L161" s="15"/>
      <c r="M161" s="38"/>
      <c r="N161" s="15"/>
    </row>
    <row r="162" spans="1:14" ht="12.75">
      <c r="A162" s="11">
        <v>14</v>
      </c>
      <c r="B162" s="144" t="s">
        <v>47</v>
      </c>
      <c r="C162" s="150">
        <f>SUM('B-laget'!N39)</f>
        <v>2776</v>
      </c>
      <c r="D162" s="148">
        <f>SUM('B-laget'!N89)</f>
        <v>16</v>
      </c>
      <c r="E162" s="152">
        <f t="shared" si="21"/>
        <v>173.5</v>
      </c>
      <c r="F162" s="148">
        <f>SUM('B-laget'!AB39)</f>
        <v>662</v>
      </c>
      <c r="G162" s="148">
        <f>SUM('B-laget'!AB89)</f>
        <v>4</v>
      </c>
      <c r="H162" s="151">
        <f t="shared" si="22"/>
        <v>165.5</v>
      </c>
      <c r="I162" s="153">
        <f t="shared" si="23"/>
        <v>3438</v>
      </c>
      <c r="J162" s="153">
        <f t="shared" si="24"/>
        <v>20</v>
      </c>
      <c r="K162" s="155">
        <f t="shared" si="25"/>
        <v>171.9</v>
      </c>
      <c r="M162" s="38"/>
      <c r="N162" s="6"/>
    </row>
    <row r="163" spans="1:14" ht="12.75">
      <c r="A163" s="11">
        <v>15</v>
      </c>
      <c r="B163" s="144" t="s">
        <v>39</v>
      </c>
      <c r="C163" s="149">
        <f>SUM('B-laget'!N40)</f>
        <v>3165</v>
      </c>
      <c r="D163" s="149">
        <f>SUM('B-laget'!N90)</f>
        <v>19</v>
      </c>
      <c r="E163" s="156">
        <f t="shared" si="21"/>
        <v>166.57894736842104</v>
      </c>
      <c r="F163" s="149">
        <f>SUM('B-laget'!AB40)</f>
        <v>3138</v>
      </c>
      <c r="G163" s="149">
        <f>SUM('B-laget'!AB90)</f>
        <v>18</v>
      </c>
      <c r="H163" s="186">
        <f t="shared" si="22"/>
        <v>174.33333333333334</v>
      </c>
      <c r="I163" s="158">
        <f t="shared" si="23"/>
        <v>6303</v>
      </c>
      <c r="J163" s="158">
        <f t="shared" si="24"/>
        <v>37</v>
      </c>
      <c r="K163" s="171">
        <f t="shared" si="25"/>
        <v>170.35135135135135</v>
      </c>
      <c r="M163" s="38"/>
      <c r="N163" s="6"/>
    </row>
    <row r="164" spans="1:14" ht="12.75">
      <c r="A164" s="11">
        <v>16</v>
      </c>
      <c r="B164" s="144" t="s">
        <v>69</v>
      </c>
      <c r="C164" s="150">
        <f>SUM('B-laget'!N28)</f>
        <v>683</v>
      </c>
      <c r="D164" s="148">
        <f>SUM('B-laget'!N78)</f>
        <v>4</v>
      </c>
      <c r="E164" s="152">
        <f t="shared" si="21"/>
        <v>170.75</v>
      </c>
      <c r="F164" s="148">
        <f>SUM('B-laget'!AB28)</f>
        <v>1359</v>
      </c>
      <c r="G164" s="148">
        <f>SUM('B-laget'!AB78)</f>
        <v>8</v>
      </c>
      <c r="H164" s="151">
        <f t="shared" si="22"/>
        <v>169.875</v>
      </c>
      <c r="I164" s="153">
        <f t="shared" si="23"/>
        <v>2042</v>
      </c>
      <c r="J164" s="153">
        <f t="shared" si="24"/>
        <v>12</v>
      </c>
      <c r="K164" s="155">
        <f t="shared" si="25"/>
        <v>170.16666666666666</v>
      </c>
      <c r="M164" s="38"/>
      <c r="N164" s="6"/>
    </row>
    <row r="165" spans="1:14" ht="12.75">
      <c r="A165" s="11">
        <v>17</v>
      </c>
      <c r="B165" s="144" t="s">
        <v>96</v>
      </c>
      <c r="C165" s="149">
        <f>SUM('B-laget'!N5)</f>
        <v>4711</v>
      </c>
      <c r="D165" s="149">
        <f>SUM('B-laget'!N55)</f>
        <v>28</v>
      </c>
      <c r="E165" s="156">
        <f t="shared" si="21"/>
        <v>168.25</v>
      </c>
      <c r="F165" s="149">
        <f>SUM('B-laget'!AB5)</f>
        <v>3258</v>
      </c>
      <c r="G165" s="149">
        <f>SUM('B-laget'!AB55)</f>
        <v>20</v>
      </c>
      <c r="H165" s="186">
        <f t="shared" si="22"/>
        <v>162.9</v>
      </c>
      <c r="I165" s="158">
        <f t="shared" si="23"/>
        <v>7969</v>
      </c>
      <c r="J165" s="158">
        <f t="shared" si="24"/>
        <v>48</v>
      </c>
      <c r="K165" s="171">
        <f t="shared" si="25"/>
        <v>166.02083333333334</v>
      </c>
      <c r="M165" s="38"/>
      <c r="N165" s="6"/>
    </row>
    <row r="166" spans="1:14" ht="12.75">
      <c r="A166" s="11">
        <v>18</v>
      </c>
      <c r="B166" s="144" t="s">
        <v>67</v>
      </c>
      <c r="C166" s="150">
        <f>SUM('B-laget'!N15)</f>
        <v>3330</v>
      </c>
      <c r="D166" s="148">
        <f>SUM('B-laget'!N65)</f>
        <v>20</v>
      </c>
      <c r="E166" s="152">
        <f t="shared" si="21"/>
        <v>166.5</v>
      </c>
      <c r="F166" s="148">
        <f>SUM('B-laget'!AB15)</f>
        <v>2474</v>
      </c>
      <c r="G166" s="148">
        <f>SUM('B-laget'!AB65)</f>
        <v>16</v>
      </c>
      <c r="H166" s="151">
        <f t="shared" si="22"/>
        <v>154.625</v>
      </c>
      <c r="I166" s="153">
        <f t="shared" si="23"/>
        <v>5804</v>
      </c>
      <c r="J166" s="153">
        <f t="shared" si="24"/>
        <v>36</v>
      </c>
      <c r="K166" s="155">
        <f t="shared" si="25"/>
        <v>161.22222222222223</v>
      </c>
      <c r="M166" s="38"/>
      <c r="N166" s="6"/>
    </row>
    <row r="167" spans="1:14" ht="12.75">
      <c r="A167" s="11">
        <v>19</v>
      </c>
      <c r="B167" s="144" t="s">
        <v>103</v>
      </c>
      <c r="C167" s="149">
        <f>SUM('B-laget'!N29)</f>
        <v>5083</v>
      </c>
      <c r="D167" s="149">
        <f>SUM('B-laget'!N79)</f>
        <v>32</v>
      </c>
      <c r="E167" s="156">
        <f t="shared" si="21"/>
        <v>158.84375</v>
      </c>
      <c r="F167" s="149">
        <f>SUM('B-laget'!AB29)</f>
        <v>3916</v>
      </c>
      <c r="G167" s="149">
        <f>SUM('B-laget'!AB79)</f>
        <v>24</v>
      </c>
      <c r="H167" s="186">
        <f t="shared" si="22"/>
        <v>163.16666666666666</v>
      </c>
      <c r="I167" s="158">
        <f t="shared" si="23"/>
        <v>8999</v>
      </c>
      <c r="J167" s="158">
        <f t="shared" si="24"/>
        <v>56</v>
      </c>
      <c r="K167" s="171">
        <f t="shared" si="25"/>
        <v>160.69642857142858</v>
      </c>
      <c r="M167" s="38"/>
      <c r="N167" s="6"/>
    </row>
    <row r="168" spans="1:14" ht="12.75">
      <c r="A168" s="11">
        <v>20</v>
      </c>
      <c r="B168" s="144" t="s">
        <v>32</v>
      </c>
      <c r="C168" s="150">
        <f>SUM('B-laget'!N12)</f>
        <v>0</v>
      </c>
      <c r="D168" s="148">
        <f>SUM('B-laget'!N62)</f>
        <v>0</v>
      </c>
      <c r="E168" s="152" t="e">
        <f t="shared" si="21"/>
        <v>#DIV/0!</v>
      </c>
      <c r="F168" s="148">
        <f>SUM('B-laget'!AB12)</f>
        <v>637</v>
      </c>
      <c r="G168" s="148">
        <f>SUM('B-laget'!AB62)</f>
        <v>4</v>
      </c>
      <c r="H168" s="151">
        <f t="shared" si="22"/>
        <v>159.25</v>
      </c>
      <c r="I168" s="153">
        <f t="shared" si="23"/>
        <v>637</v>
      </c>
      <c r="J168" s="153">
        <f t="shared" si="24"/>
        <v>4</v>
      </c>
      <c r="K168" s="155">
        <f t="shared" si="25"/>
        <v>159.25</v>
      </c>
      <c r="M168" s="38"/>
      <c r="N168" s="6"/>
    </row>
    <row r="169" spans="1:11" ht="12.75">
      <c r="A169" s="11">
        <v>21</v>
      </c>
      <c r="B169" s="144" t="s">
        <v>9</v>
      </c>
      <c r="C169" s="149">
        <f>SUM('B-laget'!N24)</f>
        <v>2308</v>
      </c>
      <c r="D169" s="149">
        <f>SUM('B-laget'!N74)</f>
        <v>14</v>
      </c>
      <c r="E169" s="156">
        <f t="shared" si="21"/>
        <v>164.85714285714286</v>
      </c>
      <c r="F169" s="149">
        <f>SUM('B-laget'!AB24)</f>
        <v>3850</v>
      </c>
      <c r="G169" s="149">
        <f>SUM('B-laget'!AB74)</f>
        <v>25</v>
      </c>
      <c r="H169" s="186">
        <f t="shared" si="22"/>
        <v>154</v>
      </c>
      <c r="I169" s="158">
        <f t="shared" si="23"/>
        <v>6158</v>
      </c>
      <c r="J169" s="158">
        <f t="shared" si="24"/>
        <v>39</v>
      </c>
      <c r="K169" s="171">
        <f t="shared" si="25"/>
        <v>157.89743589743588</v>
      </c>
    </row>
    <row r="170" spans="1:11" ht="12.75">
      <c r="A170" s="11">
        <v>22</v>
      </c>
      <c r="B170" s="144" t="s">
        <v>34</v>
      </c>
      <c r="C170" s="150">
        <f>SUM('B-laget'!N8)</f>
        <v>0</v>
      </c>
      <c r="D170" s="148">
        <f>SUM('B-laget'!N58)</f>
        <v>0</v>
      </c>
      <c r="E170" s="152" t="e">
        <f t="shared" si="21"/>
        <v>#DIV/0!</v>
      </c>
      <c r="F170" s="148">
        <f>SUM('B-laget'!AB8)</f>
        <v>629</v>
      </c>
      <c r="G170" s="148">
        <f>SUM('B-laget'!AB58)</f>
        <v>4</v>
      </c>
      <c r="H170" s="151">
        <f t="shared" si="22"/>
        <v>157.25</v>
      </c>
      <c r="I170" s="153">
        <f t="shared" si="23"/>
        <v>629</v>
      </c>
      <c r="J170" s="153">
        <f t="shared" si="24"/>
        <v>4</v>
      </c>
      <c r="K170" s="155">
        <f t="shared" si="25"/>
        <v>157.25</v>
      </c>
    </row>
    <row r="171" spans="1:11" ht="12.75">
      <c r="A171" s="11">
        <v>23</v>
      </c>
      <c r="B171" s="144" t="s">
        <v>101</v>
      </c>
      <c r="C171" s="149">
        <f>SUM('B-laget'!N22)</f>
        <v>5511</v>
      </c>
      <c r="D171" s="149">
        <f>SUM('B-laget'!N72)</f>
        <v>37</v>
      </c>
      <c r="E171" s="156">
        <f t="shared" si="21"/>
        <v>148.94594594594594</v>
      </c>
      <c r="F171" s="149">
        <f>SUM('B-laget'!AB22)</f>
        <v>4078</v>
      </c>
      <c r="G171" s="149">
        <f>SUM('B-laget'!AB72)</f>
        <v>26</v>
      </c>
      <c r="H171" s="186">
        <f t="shared" si="22"/>
        <v>156.84615384615384</v>
      </c>
      <c r="I171" s="158">
        <f t="shared" si="23"/>
        <v>9589</v>
      </c>
      <c r="J171" s="158">
        <f t="shared" si="24"/>
        <v>63</v>
      </c>
      <c r="K171" s="171">
        <f t="shared" si="25"/>
        <v>152.20634920634922</v>
      </c>
    </row>
    <row r="172" spans="1:11" ht="12.75">
      <c r="A172" s="11">
        <v>24</v>
      </c>
      <c r="B172" s="144" t="s">
        <v>99</v>
      </c>
      <c r="C172" s="150">
        <f>SUM('B-laget'!N18)</f>
        <v>5776</v>
      </c>
      <c r="D172" s="148">
        <f>SUM('B-laget'!N68)</f>
        <v>37</v>
      </c>
      <c r="E172" s="152">
        <f t="shared" si="21"/>
        <v>156.1081081081081</v>
      </c>
      <c r="F172" s="148">
        <f>SUM('B-laget'!AB18)</f>
        <v>3656</v>
      </c>
      <c r="G172" s="148">
        <f>SUM('B-laget'!AB68)</f>
        <v>25</v>
      </c>
      <c r="H172" s="151">
        <f t="shared" si="22"/>
        <v>146.24</v>
      </c>
      <c r="I172" s="153">
        <f t="shared" si="23"/>
        <v>9432</v>
      </c>
      <c r="J172" s="153">
        <f t="shared" si="24"/>
        <v>62</v>
      </c>
      <c r="K172" s="155">
        <f t="shared" si="25"/>
        <v>152.1290322580645</v>
      </c>
    </row>
    <row r="173" spans="1:11" ht="12.75">
      <c r="A173" s="11">
        <v>25</v>
      </c>
      <c r="B173" s="144" t="s">
        <v>45</v>
      </c>
      <c r="C173" s="149">
        <f>SUM('B-laget'!N7)</f>
        <v>4815</v>
      </c>
      <c r="D173" s="149">
        <f>SUM('B-laget'!N57)</f>
        <v>32</v>
      </c>
      <c r="E173" s="156">
        <f t="shared" si="21"/>
        <v>150.46875</v>
      </c>
      <c r="F173" s="149">
        <f>SUM('B-laget'!AB7)</f>
        <v>3378</v>
      </c>
      <c r="G173" s="149">
        <f>SUM('B-laget'!AB57)</f>
        <v>22</v>
      </c>
      <c r="H173" s="186">
        <f t="shared" si="22"/>
        <v>153.54545454545453</v>
      </c>
      <c r="I173" s="158">
        <f t="shared" si="23"/>
        <v>8193</v>
      </c>
      <c r="J173" s="158">
        <f t="shared" si="24"/>
        <v>54</v>
      </c>
      <c r="K173" s="171">
        <f t="shared" si="25"/>
        <v>151.72222222222223</v>
      </c>
    </row>
    <row r="174" spans="1:11" ht="12.75">
      <c r="A174" s="11">
        <v>26</v>
      </c>
      <c r="B174" s="144" t="s">
        <v>46</v>
      </c>
      <c r="C174" s="150">
        <f>SUM('B-laget'!N27)</f>
        <v>1965</v>
      </c>
      <c r="D174" s="148">
        <f>SUM('B-laget'!N77)</f>
        <v>13</v>
      </c>
      <c r="E174" s="152">
        <f t="shared" si="21"/>
        <v>151.15384615384616</v>
      </c>
      <c r="F174" s="148">
        <f>SUM('B-laget'!AB27)</f>
        <v>563</v>
      </c>
      <c r="G174" s="148">
        <f>SUM('B-laget'!AB77)</f>
        <v>4</v>
      </c>
      <c r="H174" s="151">
        <f t="shared" si="22"/>
        <v>140.75</v>
      </c>
      <c r="I174" s="153">
        <f t="shared" si="23"/>
        <v>2528</v>
      </c>
      <c r="J174" s="153">
        <f t="shared" si="24"/>
        <v>17</v>
      </c>
      <c r="K174" s="155">
        <f t="shared" si="25"/>
        <v>148.7058823529412</v>
      </c>
    </row>
    <row r="175" spans="1:11" ht="12.75">
      <c r="A175" s="11">
        <v>27</v>
      </c>
      <c r="B175" s="144" t="s">
        <v>77</v>
      </c>
      <c r="C175" s="149">
        <f>SUM('B-laget'!N44)</f>
        <v>0</v>
      </c>
      <c r="D175" s="149">
        <f>SUM('B-laget'!N94)</f>
        <v>0</v>
      </c>
      <c r="E175" s="156" t="e">
        <f t="shared" si="21"/>
        <v>#DIV/0!</v>
      </c>
      <c r="F175" s="149">
        <f>SUM('B-laget'!AB44)</f>
        <v>587</v>
      </c>
      <c r="G175" s="149">
        <f>SUM('B-laget'!AB94)</f>
        <v>4</v>
      </c>
      <c r="H175" s="186">
        <f t="shared" si="22"/>
        <v>146.75</v>
      </c>
      <c r="I175" s="158">
        <f t="shared" si="23"/>
        <v>587</v>
      </c>
      <c r="J175" s="158">
        <f t="shared" si="24"/>
        <v>4</v>
      </c>
      <c r="K175" s="171">
        <f t="shared" si="25"/>
        <v>146.75</v>
      </c>
    </row>
    <row r="176" spans="1:11" ht="12.75">
      <c r="A176" s="11">
        <v>28</v>
      </c>
      <c r="B176" s="144" t="s">
        <v>64</v>
      </c>
      <c r="C176" s="150">
        <f>SUM('B-laget'!N4)</f>
        <v>0</v>
      </c>
      <c r="D176" s="148">
        <f>SUM('B-laget'!N54)</f>
        <v>0</v>
      </c>
      <c r="E176" s="152" t="e">
        <f t="shared" si="21"/>
        <v>#DIV/0!</v>
      </c>
      <c r="F176" s="148">
        <f>SUM('B-laget'!AB4)</f>
        <v>0</v>
      </c>
      <c r="G176" s="148">
        <f>SUM('B-laget'!AB54)</f>
        <v>0</v>
      </c>
      <c r="H176" s="151" t="e">
        <f t="shared" si="22"/>
        <v>#DIV/0!</v>
      </c>
      <c r="I176" s="153">
        <f t="shared" si="23"/>
        <v>0</v>
      </c>
      <c r="J176" s="153">
        <f t="shared" si="24"/>
        <v>0</v>
      </c>
      <c r="K176" s="155" t="e">
        <f t="shared" si="25"/>
        <v>#DIV/0!</v>
      </c>
    </row>
    <row r="177" spans="1:11" ht="12.75">
      <c r="A177" s="11">
        <v>29</v>
      </c>
      <c r="B177" s="144" t="s">
        <v>52</v>
      </c>
      <c r="C177" s="149">
        <f>SUM('B-laget'!N6)</f>
        <v>0</v>
      </c>
      <c r="D177" s="149">
        <f>SUM('B-laget'!N56)</f>
        <v>0</v>
      </c>
      <c r="E177" s="156" t="e">
        <f t="shared" si="21"/>
        <v>#DIV/0!</v>
      </c>
      <c r="F177" s="149">
        <f>SUM('B-laget'!AB6)</f>
        <v>0</v>
      </c>
      <c r="G177" s="149">
        <f>SUM('B-laget'!AB56)</f>
        <v>0</v>
      </c>
      <c r="H177" s="186" t="e">
        <f t="shared" si="22"/>
        <v>#DIV/0!</v>
      </c>
      <c r="I177" s="158">
        <f t="shared" si="23"/>
        <v>0</v>
      </c>
      <c r="J177" s="158">
        <f t="shared" si="24"/>
        <v>0</v>
      </c>
      <c r="K177" s="171" t="e">
        <f t="shared" si="25"/>
        <v>#DIV/0!</v>
      </c>
    </row>
    <row r="178" spans="1:11" ht="12.75">
      <c r="A178" s="11">
        <v>30</v>
      </c>
      <c r="B178" s="144" t="s">
        <v>53</v>
      </c>
      <c r="C178" s="150">
        <f>SUM('B-laget'!N9)</f>
        <v>0</v>
      </c>
      <c r="D178" s="148">
        <f>SUM('B-laget'!N59)</f>
        <v>0</v>
      </c>
      <c r="E178" s="152" t="e">
        <f t="shared" si="21"/>
        <v>#DIV/0!</v>
      </c>
      <c r="F178" s="148">
        <f>SUM('B-laget'!AB9)</f>
        <v>0</v>
      </c>
      <c r="G178" s="148">
        <f>SUM('B-laget'!AB59)</f>
        <v>0</v>
      </c>
      <c r="H178" s="151" t="e">
        <f t="shared" si="22"/>
        <v>#DIV/0!</v>
      </c>
      <c r="I178" s="153">
        <f t="shared" si="23"/>
        <v>0</v>
      </c>
      <c r="J178" s="153">
        <f t="shared" si="24"/>
        <v>0</v>
      </c>
      <c r="K178" s="155" t="e">
        <f t="shared" si="25"/>
        <v>#DIV/0!</v>
      </c>
    </row>
    <row r="179" spans="1:11" ht="12.75">
      <c r="A179" s="11">
        <v>31</v>
      </c>
      <c r="B179" s="144" t="s">
        <v>97</v>
      </c>
      <c r="C179" s="149">
        <f>SUM('B-laget'!N11)</f>
        <v>0</v>
      </c>
      <c r="D179" s="149">
        <f>SUM('B-laget'!N61)</f>
        <v>0</v>
      </c>
      <c r="E179" s="156" t="e">
        <f t="shared" si="21"/>
        <v>#DIV/0!</v>
      </c>
      <c r="F179" s="149">
        <f>SUM('B-laget'!AB11)</f>
        <v>0</v>
      </c>
      <c r="G179" s="149">
        <f>SUM('B-laget'!AB61)</f>
        <v>0</v>
      </c>
      <c r="H179" s="186" t="e">
        <f t="shared" si="22"/>
        <v>#DIV/0!</v>
      </c>
      <c r="I179" s="158">
        <f t="shared" si="23"/>
        <v>0</v>
      </c>
      <c r="J179" s="158">
        <f t="shared" si="24"/>
        <v>0</v>
      </c>
      <c r="K179" s="171" t="e">
        <f t="shared" si="25"/>
        <v>#DIV/0!</v>
      </c>
    </row>
    <row r="180" spans="1:11" ht="12.75">
      <c r="A180" s="11">
        <v>32</v>
      </c>
      <c r="B180" s="144" t="s">
        <v>65</v>
      </c>
      <c r="C180" s="150">
        <f>SUM('B-laget'!N13)</f>
        <v>0</v>
      </c>
      <c r="D180" s="148">
        <f>SUM('B-laget'!N63)</f>
        <v>0</v>
      </c>
      <c r="E180" s="152" t="e">
        <f t="shared" si="21"/>
        <v>#DIV/0!</v>
      </c>
      <c r="F180" s="148">
        <f>SUM('B-laget'!AB13)</f>
        <v>0</v>
      </c>
      <c r="G180" s="148">
        <f>SUM('B-laget'!AB63)</f>
        <v>0</v>
      </c>
      <c r="H180" s="151" t="e">
        <f t="shared" si="22"/>
        <v>#DIV/0!</v>
      </c>
      <c r="I180" s="153">
        <f t="shared" si="23"/>
        <v>0</v>
      </c>
      <c r="J180" s="153">
        <f t="shared" si="24"/>
        <v>0</v>
      </c>
      <c r="K180" s="155" t="e">
        <f t="shared" si="25"/>
        <v>#DIV/0!</v>
      </c>
    </row>
    <row r="181" spans="1:11" ht="12.75">
      <c r="A181" s="11">
        <v>33</v>
      </c>
      <c r="B181" s="144" t="s">
        <v>66</v>
      </c>
      <c r="C181" s="149">
        <f>SUM('B-laget'!N14)</f>
        <v>0</v>
      </c>
      <c r="D181" s="149">
        <f>SUM('B-laget'!N64)</f>
        <v>0</v>
      </c>
      <c r="E181" s="156" t="e">
        <f t="shared" si="21"/>
        <v>#DIV/0!</v>
      </c>
      <c r="F181" s="149">
        <f>SUM('B-laget'!AB14)</f>
        <v>0</v>
      </c>
      <c r="G181" s="149">
        <f>SUM('B-laget'!AB64)</f>
        <v>0</v>
      </c>
      <c r="H181" s="186" t="e">
        <f t="shared" si="22"/>
        <v>#DIV/0!</v>
      </c>
      <c r="I181" s="158">
        <f t="shared" si="23"/>
        <v>0</v>
      </c>
      <c r="J181" s="158">
        <f t="shared" si="24"/>
        <v>0</v>
      </c>
      <c r="K181" s="171" t="e">
        <f t="shared" si="25"/>
        <v>#DIV/0!</v>
      </c>
    </row>
    <row r="182" spans="1:11" ht="12.75">
      <c r="A182" s="11">
        <v>34</v>
      </c>
      <c r="B182" s="144" t="s">
        <v>98</v>
      </c>
      <c r="C182" s="150">
        <f>SUM('B-laget'!N16)</f>
        <v>0</v>
      </c>
      <c r="D182" s="148">
        <f>SUM('B-laget'!N66)</f>
        <v>0</v>
      </c>
      <c r="E182" s="152" t="e">
        <f t="shared" si="21"/>
        <v>#DIV/0!</v>
      </c>
      <c r="F182" s="148">
        <f>SUM('B-laget'!AB16)</f>
        <v>0</v>
      </c>
      <c r="G182" s="148">
        <f>SUM('B-laget'!AB66)</f>
        <v>0</v>
      </c>
      <c r="H182" s="151" t="e">
        <f t="shared" si="22"/>
        <v>#DIV/0!</v>
      </c>
      <c r="I182" s="153">
        <f t="shared" si="23"/>
        <v>0</v>
      </c>
      <c r="J182" s="153">
        <f t="shared" si="24"/>
        <v>0</v>
      </c>
      <c r="K182" s="155" t="e">
        <f t="shared" si="25"/>
        <v>#DIV/0!</v>
      </c>
    </row>
    <row r="183" spans="1:11" ht="12.75">
      <c r="A183" s="11">
        <v>35</v>
      </c>
      <c r="B183" s="144" t="s">
        <v>55</v>
      </c>
      <c r="C183" s="149">
        <f>SUM('B-laget'!N20)</f>
        <v>0</v>
      </c>
      <c r="D183" s="149">
        <f>SUM('B-laget'!N70)</f>
        <v>0</v>
      </c>
      <c r="E183" s="156" t="e">
        <f t="shared" si="21"/>
        <v>#DIV/0!</v>
      </c>
      <c r="F183" s="149">
        <f>SUM('B-laget'!AB20)</f>
        <v>0</v>
      </c>
      <c r="G183" s="149">
        <f>SUM('B-laget'!AB70)</f>
        <v>0</v>
      </c>
      <c r="H183" s="186" t="e">
        <f t="shared" si="22"/>
        <v>#DIV/0!</v>
      </c>
      <c r="I183" s="158">
        <f t="shared" si="23"/>
        <v>0</v>
      </c>
      <c r="J183" s="158">
        <f t="shared" si="24"/>
        <v>0</v>
      </c>
      <c r="K183" s="171" t="e">
        <f t="shared" si="25"/>
        <v>#DIV/0!</v>
      </c>
    </row>
    <row r="184" spans="1:11" ht="12.75">
      <c r="A184" s="11">
        <v>36</v>
      </c>
      <c r="B184" s="144" t="s">
        <v>100</v>
      </c>
      <c r="C184" s="150">
        <f>SUM('B-laget'!N21)</f>
        <v>0</v>
      </c>
      <c r="D184" s="148">
        <f>SUM('B-laget'!N71)</f>
        <v>0</v>
      </c>
      <c r="E184" s="152" t="e">
        <f t="shared" si="21"/>
        <v>#DIV/0!</v>
      </c>
      <c r="F184" s="148">
        <f>SUM('B-laget'!AB21)</f>
        <v>0</v>
      </c>
      <c r="G184" s="148">
        <f>SUM('B-laget'!AB71)</f>
        <v>0</v>
      </c>
      <c r="H184" s="151" t="e">
        <f t="shared" si="22"/>
        <v>#DIV/0!</v>
      </c>
      <c r="I184" s="153">
        <f t="shared" si="23"/>
        <v>0</v>
      </c>
      <c r="J184" s="153">
        <f t="shared" si="24"/>
        <v>0</v>
      </c>
      <c r="K184" s="155" t="e">
        <f t="shared" si="25"/>
        <v>#DIV/0!</v>
      </c>
    </row>
    <row r="185" spans="1:11" ht="12.75">
      <c r="A185" s="11">
        <v>37</v>
      </c>
      <c r="B185" s="144" t="s">
        <v>38</v>
      </c>
      <c r="C185" s="149">
        <f>SUM('B-laget'!N23)</f>
        <v>0</v>
      </c>
      <c r="D185" s="149">
        <f>SUM('B-laget'!N73)</f>
        <v>0</v>
      </c>
      <c r="E185" s="156" t="e">
        <f t="shared" si="21"/>
        <v>#DIV/0!</v>
      </c>
      <c r="F185" s="149">
        <f>SUM('B-laget'!AB23)</f>
        <v>0</v>
      </c>
      <c r="G185" s="149">
        <f>SUM('B-laget'!AB73)</f>
        <v>0</v>
      </c>
      <c r="H185" s="186" t="e">
        <f t="shared" si="22"/>
        <v>#DIV/0!</v>
      </c>
      <c r="I185" s="158">
        <f t="shared" si="23"/>
        <v>0</v>
      </c>
      <c r="J185" s="158">
        <f t="shared" si="24"/>
        <v>0</v>
      </c>
      <c r="K185" s="171" t="e">
        <f t="shared" si="25"/>
        <v>#DIV/0!</v>
      </c>
    </row>
    <row r="186" spans="1:11" ht="12.75">
      <c r="A186" s="11">
        <v>38</v>
      </c>
      <c r="B186" s="144" t="s">
        <v>71</v>
      </c>
      <c r="C186" s="150">
        <f>SUM('B-laget'!N31)</f>
        <v>0</v>
      </c>
      <c r="D186" s="148">
        <f>SUM('B-laget'!N81)</f>
        <v>0</v>
      </c>
      <c r="E186" s="152" t="e">
        <f t="shared" si="21"/>
        <v>#DIV/0!</v>
      </c>
      <c r="F186" s="148">
        <f>SUM('B-laget'!AB31)</f>
        <v>0</v>
      </c>
      <c r="G186" s="148">
        <f>SUM('B-laget'!AB81)</f>
        <v>0</v>
      </c>
      <c r="H186" s="151" t="e">
        <f t="shared" si="22"/>
        <v>#DIV/0!</v>
      </c>
      <c r="I186" s="153">
        <f t="shared" si="23"/>
        <v>0</v>
      </c>
      <c r="J186" s="153">
        <f t="shared" si="24"/>
        <v>0</v>
      </c>
      <c r="K186" s="155" t="e">
        <f t="shared" si="25"/>
        <v>#DIV/0!</v>
      </c>
    </row>
    <row r="187" spans="1:11" ht="12.75">
      <c r="A187" s="11">
        <v>39</v>
      </c>
      <c r="B187" s="144" t="s">
        <v>74</v>
      </c>
      <c r="C187" s="149">
        <f>SUM('B-laget'!N35)</f>
        <v>0</v>
      </c>
      <c r="D187" s="149">
        <f>SUM('B-laget'!N85)</f>
        <v>0</v>
      </c>
      <c r="E187" s="156" t="e">
        <f t="shared" si="21"/>
        <v>#DIV/0!</v>
      </c>
      <c r="F187" s="149">
        <f>SUM('B-laget'!AB35)</f>
        <v>0</v>
      </c>
      <c r="G187" s="149">
        <f>SUM('B-laget'!AB85)</f>
        <v>0</v>
      </c>
      <c r="H187" s="186" t="e">
        <f t="shared" si="22"/>
        <v>#DIV/0!</v>
      </c>
      <c r="I187" s="158">
        <f t="shared" si="23"/>
        <v>0</v>
      </c>
      <c r="J187" s="158">
        <f t="shared" si="24"/>
        <v>0</v>
      </c>
      <c r="K187" s="171" t="e">
        <f t="shared" si="25"/>
        <v>#DIV/0!</v>
      </c>
    </row>
    <row r="188" spans="1:11" ht="12.75">
      <c r="A188" s="11">
        <v>40</v>
      </c>
      <c r="B188" s="144" t="s">
        <v>75</v>
      </c>
      <c r="C188" s="150">
        <f>SUM('B-laget'!N37)</f>
        <v>0</v>
      </c>
      <c r="D188" s="148">
        <f>SUM('B-laget'!N87)</f>
        <v>0</v>
      </c>
      <c r="E188" s="152" t="e">
        <f t="shared" si="21"/>
        <v>#DIV/0!</v>
      </c>
      <c r="F188" s="148">
        <f>SUM('B-laget'!AB37)</f>
        <v>0</v>
      </c>
      <c r="G188" s="148">
        <f>SUM('B-laget'!AB87)</f>
        <v>0</v>
      </c>
      <c r="H188" s="151" t="e">
        <f t="shared" si="22"/>
        <v>#DIV/0!</v>
      </c>
      <c r="I188" s="153">
        <f t="shared" si="23"/>
        <v>0</v>
      </c>
      <c r="J188" s="153">
        <f t="shared" si="24"/>
        <v>0</v>
      </c>
      <c r="K188" s="155" t="e">
        <f t="shared" si="25"/>
        <v>#DIV/0!</v>
      </c>
    </row>
    <row r="189" spans="1:11" ht="12.75">
      <c r="A189" s="11">
        <v>41</v>
      </c>
      <c r="B189" s="144" t="s">
        <v>104</v>
      </c>
      <c r="C189" s="149">
        <f>SUM('B-laget'!N38)</f>
        <v>0</v>
      </c>
      <c r="D189" s="149">
        <f>SUM('B-laget'!N88)</f>
        <v>0</v>
      </c>
      <c r="E189" s="156" t="e">
        <f t="shared" si="21"/>
        <v>#DIV/0!</v>
      </c>
      <c r="F189" s="149">
        <f>SUM('B-laget'!AB38)</f>
        <v>0</v>
      </c>
      <c r="G189" s="149">
        <f>SUM('B-laget'!AB88)</f>
        <v>0</v>
      </c>
      <c r="H189" s="186" t="e">
        <f t="shared" si="22"/>
        <v>#DIV/0!</v>
      </c>
      <c r="I189" s="158">
        <f t="shared" si="23"/>
        <v>0</v>
      </c>
      <c r="J189" s="158">
        <f t="shared" si="24"/>
        <v>0</v>
      </c>
      <c r="K189" s="171" t="e">
        <f t="shared" si="25"/>
        <v>#DIV/0!</v>
      </c>
    </row>
    <row r="190" spans="1:11" ht="12.75">
      <c r="A190" s="11">
        <v>42</v>
      </c>
      <c r="B190" s="144" t="s">
        <v>76</v>
      </c>
      <c r="C190" s="150">
        <f>SUM('B-laget'!N41)</f>
        <v>0</v>
      </c>
      <c r="D190" s="148">
        <f>SUM('B-laget'!N91)</f>
        <v>0</v>
      </c>
      <c r="E190" s="152" t="e">
        <f t="shared" si="21"/>
        <v>#DIV/0!</v>
      </c>
      <c r="F190" s="148">
        <f>SUM('B-laget'!AB41)</f>
        <v>0</v>
      </c>
      <c r="G190" s="148">
        <f>SUM('B-laget'!AB91)</f>
        <v>0</v>
      </c>
      <c r="H190" s="151" t="e">
        <f t="shared" si="22"/>
        <v>#DIV/0!</v>
      </c>
      <c r="I190" s="153">
        <f t="shared" si="23"/>
        <v>0</v>
      </c>
      <c r="J190" s="153">
        <f t="shared" si="24"/>
        <v>0</v>
      </c>
      <c r="K190" s="155" t="e">
        <f t="shared" si="25"/>
        <v>#DIV/0!</v>
      </c>
    </row>
    <row r="191" spans="1:11" ht="12.75">
      <c r="A191" s="11">
        <v>43</v>
      </c>
      <c r="B191" s="144" t="s">
        <v>35</v>
      </c>
      <c r="C191" s="149">
        <f>SUM('B-laget'!N42)</f>
        <v>0</v>
      </c>
      <c r="D191" s="149">
        <f>SUM('B-laget'!N92)</f>
        <v>0</v>
      </c>
      <c r="E191" s="156" t="e">
        <f t="shared" si="21"/>
        <v>#DIV/0!</v>
      </c>
      <c r="F191" s="149">
        <f>SUM('B-laget'!AB42)</f>
        <v>0</v>
      </c>
      <c r="G191" s="149">
        <f>SUM('B-laget'!AB92)</f>
        <v>0</v>
      </c>
      <c r="H191" s="186" t="e">
        <f t="shared" si="22"/>
        <v>#DIV/0!</v>
      </c>
      <c r="I191" s="158">
        <f t="shared" si="23"/>
        <v>0</v>
      </c>
      <c r="J191" s="158">
        <f t="shared" si="24"/>
        <v>0</v>
      </c>
      <c r="K191" s="171" t="e">
        <f t="shared" si="25"/>
        <v>#DIV/0!</v>
      </c>
    </row>
    <row r="192" spans="1:11" ht="12.75">
      <c r="A192" s="11">
        <v>44</v>
      </c>
      <c r="B192" s="144" t="s">
        <v>105</v>
      </c>
      <c r="C192" s="150">
        <f>SUM('B-laget'!N43)</f>
        <v>0</v>
      </c>
      <c r="D192" s="148">
        <f>SUM('B-laget'!N93)</f>
        <v>0</v>
      </c>
      <c r="E192" s="152" t="e">
        <f t="shared" si="21"/>
        <v>#DIV/0!</v>
      </c>
      <c r="F192" s="148">
        <f>SUM('B-laget'!AB43)</f>
        <v>0</v>
      </c>
      <c r="G192" s="148">
        <f>SUM('B-laget'!AB93)</f>
        <v>0</v>
      </c>
      <c r="H192" s="151" t="e">
        <f t="shared" si="22"/>
        <v>#DIV/0!</v>
      </c>
      <c r="I192" s="153">
        <f t="shared" si="23"/>
        <v>0</v>
      </c>
      <c r="J192" s="153">
        <f t="shared" si="24"/>
        <v>0</v>
      </c>
      <c r="K192" s="155" t="e">
        <f t="shared" si="25"/>
        <v>#DIV/0!</v>
      </c>
    </row>
  </sheetData>
  <sheetProtection/>
  <printOptions/>
  <pageMargins left="0.4724409448818898" right="0.4724409448818898" top="0.43" bottom="0.25" header="0.25" footer="0.24"/>
  <pageSetup horizontalDpi="600" verticalDpi="600" orientation="landscape" paperSize="9" r:id="rId1"/>
  <headerFooter alignWithMargins="0">
    <oddHeader>&amp;L&amp;F &amp;C&amp;D   &amp;A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H101"/>
  <sheetViews>
    <sheetView zoomScale="80" zoomScaleNormal="80" zoomScalePageLayoutView="0" workbookViewId="0" topLeftCell="A1">
      <selection activeCell="M50" sqref="M50"/>
    </sheetView>
  </sheetViews>
  <sheetFormatPr defaultColWidth="9.140625" defaultRowHeight="12.75"/>
  <cols>
    <col min="1" max="1" width="17.57421875" style="0" customWidth="1"/>
    <col min="2" max="2" width="4.28125" style="0" customWidth="1"/>
    <col min="3" max="4" width="4.421875" style="0" customWidth="1"/>
    <col min="5" max="5" width="4.7109375" style="0" customWidth="1"/>
    <col min="6" max="6" width="4.421875" style="0" customWidth="1"/>
    <col min="7" max="8" width="4.7109375" style="0" customWidth="1"/>
    <col min="9" max="10" width="4.421875" style="0" customWidth="1"/>
    <col min="11" max="11" width="4.28125" style="0" customWidth="1"/>
    <col min="12" max="12" width="4.421875" style="0" customWidth="1"/>
    <col min="13" max="13" width="3.8515625" style="0" customWidth="1"/>
    <col min="14" max="14" width="5.28125" style="0" customWidth="1"/>
    <col min="15" max="15" width="0.85546875" style="0" customWidth="1"/>
    <col min="16" max="16" width="4.421875" style="0" customWidth="1"/>
    <col min="17" max="18" width="4.7109375" style="0" customWidth="1"/>
    <col min="19" max="20" width="4.57421875" style="0" customWidth="1"/>
    <col min="21" max="21" width="4.7109375" style="0" customWidth="1"/>
    <col min="22" max="22" width="4.421875" style="0" customWidth="1"/>
    <col min="23" max="23" width="4.28125" style="0" customWidth="1"/>
    <col min="24" max="25" width="4.421875" style="0" customWidth="1"/>
    <col min="26" max="27" width="4.28125" style="0" customWidth="1"/>
    <col min="28" max="28" width="5.7109375" style="0" customWidth="1"/>
    <col min="29" max="29" width="5.57421875" style="0" customWidth="1"/>
    <col min="30" max="31" width="4.7109375" style="0" customWidth="1"/>
    <col min="32" max="32" width="5.28125" style="0" customWidth="1"/>
    <col min="33" max="33" width="5.421875" style="11" customWidth="1"/>
    <col min="34" max="34" width="3.7109375" style="11" customWidth="1"/>
  </cols>
  <sheetData>
    <row r="2" spans="1:20" ht="13.5" customHeight="1" thickBot="1">
      <c r="A2" s="95" t="s">
        <v>15</v>
      </c>
      <c r="B2" s="9"/>
      <c r="F2" s="9" t="s">
        <v>11</v>
      </c>
      <c r="P2" s="9" t="s">
        <v>26</v>
      </c>
      <c r="R2" s="10"/>
      <c r="S2" s="10"/>
      <c r="T2" s="9"/>
    </row>
    <row r="3" spans="1:34" ht="14.25" thickBot="1" thickTop="1">
      <c r="A3" s="85" t="s">
        <v>0</v>
      </c>
      <c r="B3" s="13">
        <v>1</v>
      </c>
      <c r="C3" s="13">
        <v>2</v>
      </c>
      <c r="D3" s="13">
        <v>3</v>
      </c>
      <c r="E3" s="12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2" t="s">
        <v>12</v>
      </c>
      <c r="O3" s="29"/>
      <c r="P3" s="88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3">
        <v>8</v>
      </c>
      <c r="X3" s="13">
        <v>9</v>
      </c>
      <c r="Y3" s="13">
        <v>10</v>
      </c>
      <c r="Z3" s="13">
        <v>11</v>
      </c>
      <c r="AA3" s="13">
        <v>12</v>
      </c>
      <c r="AB3" s="33" t="s">
        <v>12</v>
      </c>
      <c r="AC3" s="110" t="s">
        <v>37</v>
      </c>
      <c r="AD3" s="31"/>
      <c r="AG3"/>
      <c r="AH3"/>
    </row>
    <row r="4" spans="1:34" ht="13.5" thickTop="1">
      <c r="A4" s="144" t="s">
        <v>64</v>
      </c>
      <c r="B4" s="19">
        <v>692</v>
      </c>
      <c r="C4" s="49">
        <v>803</v>
      </c>
      <c r="D4" s="49"/>
      <c r="E4" s="60"/>
      <c r="F4" s="60"/>
      <c r="G4" s="106"/>
      <c r="H4" s="62"/>
      <c r="I4" s="62"/>
      <c r="J4" s="60"/>
      <c r="K4" s="60"/>
      <c r="L4" s="62"/>
      <c r="M4" s="49"/>
      <c r="N4" s="54">
        <f aca="true" t="shared" si="0" ref="N4:N47">SUM(B4:M4)</f>
        <v>1495</v>
      </c>
      <c r="O4" s="30"/>
      <c r="P4" s="89"/>
      <c r="Q4" s="49"/>
      <c r="R4" s="49">
        <v>281</v>
      </c>
      <c r="S4" s="49"/>
      <c r="T4" s="49"/>
      <c r="U4" s="130"/>
      <c r="V4" s="62"/>
      <c r="W4" s="49"/>
      <c r="X4" s="145"/>
      <c r="Y4" s="145"/>
      <c r="Z4" s="145"/>
      <c r="AA4" s="145"/>
      <c r="AB4" s="127">
        <f aca="true" t="shared" si="1" ref="AB4:AB33">SUM(P4:AA4)</f>
        <v>281</v>
      </c>
      <c r="AC4" s="129">
        <f aca="true" t="shared" si="2" ref="AC4:AC33">SUM(N4+AB4)</f>
        <v>1776</v>
      </c>
      <c r="AD4" s="32"/>
      <c r="AG4"/>
      <c r="AH4"/>
    </row>
    <row r="5" spans="1:34" ht="12.75">
      <c r="A5" s="144" t="s">
        <v>96</v>
      </c>
      <c r="B5" s="53"/>
      <c r="C5" s="50"/>
      <c r="D5" s="50"/>
      <c r="E5" s="61"/>
      <c r="F5" s="61"/>
      <c r="G5" s="51"/>
      <c r="H5" s="63"/>
      <c r="I5" s="63"/>
      <c r="J5" s="61"/>
      <c r="K5" s="61"/>
      <c r="L5" s="63"/>
      <c r="M5" s="50"/>
      <c r="N5" s="55">
        <f t="shared" si="0"/>
        <v>0</v>
      </c>
      <c r="O5" s="30"/>
      <c r="P5" s="90"/>
      <c r="Q5" s="50"/>
      <c r="R5" s="50"/>
      <c r="S5" s="50"/>
      <c r="T5" s="50"/>
      <c r="U5" s="51"/>
      <c r="V5" s="63"/>
      <c r="W5" s="50"/>
      <c r="X5" s="61"/>
      <c r="Y5" s="61"/>
      <c r="Z5" s="61"/>
      <c r="AA5" s="61"/>
      <c r="AB5" s="128">
        <f t="shared" si="1"/>
        <v>0</v>
      </c>
      <c r="AC5" s="117">
        <f t="shared" si="2"/>
        <v>0</v>
      </c>
      <c r="AD5" s="32"/>
      <c r="AG5"/>
      <c r="AH5"/>
    </row>
    <row r="6" spans="1:34" ht="12.75">
      <c r="A6" s="144" t="s">
        <v>52</v>
      </c>
      <c r="B6" s="53"/>
      <c r="C6" s="50"/>
      <c r="D6" s="50"/>
      <c r="E6" s="61"/>
      <c r="F6" s="61"/>
      <c r="G6" s="51"/>
      <c r="H6" s="63"/>
      <c r="I6" s="63">
        <v>205</v>
      </c>
      <c r="J6" s="61">
        <v>781</v>
      </c>
      <c r="K6" s="61"/>
      <c r="L6" s="63"/>
      <c r="M6" s="50"/>
      <c r="N6" s="55">
        <f t="shared" si="0"/>
        <v>986</v>
      </c>
      <c r="O6" s="30"/>
      <c r="P6" s="90"/>
      <c r="Q6" s="50"/>
      <c r="R6" s="50"/>
      <c r="S6" s="50"/>
      <c r="T6" s="50"/>
      <c r="U6" s="51"/>
      <c r="V6" s="63"/>
      <c r="W6" s="50">
        <v>193</v>
      </c>
      <c r="X6" s="61">
        <v>854</v>
      </c>
      <c r="Y6" s="61">
        <v>569</v>
      </c>
      <c r="Z6" s="61">
        <v>363</v>
      </c>
      <c r="AA6" s="61"/>
      <c r="AB6" s="128">
        <f t="shared" si="1"/>
        <v>1979</v>
      </c>
      <c r="AC6" s="117">
        <f t="shared" si="2"/>
        <v>2965</v>
      </c>
      <c r="AD6" s="32"/>
      <c r="AG6"/>
      <c r="AH6"/>
    </row>
    <row r="7" spans="1:34" ht="12.75">
      <c r="A7" s="144" t="s">
        <v>45</v>
      </c>
      <c r="B7" s="53"/>
      <c r="C7" s="50"/>
      <c r="D7" s="50"/>
      <c r="E7" s="61"/>
      <c r="F7" s="61"/>
      <c r="G7" s="51"/>
      <c r="H7" s="63"/>
      <c r="I7" s="63"/>
      <c r="J7" s="61"/>
      <c r="K7" s="61"/>
      <c r="L7" s="63"/>
      <c r="M7" s="50"/>
      <c r="N7" s="55">
        <f t="shared" si="0"/>
        <v>0</v>
      </c>
      <c r="O7" s="30"/>
      <c r="P7" s="90"/>
      <c r="Q7" s="50"/>
      <c r="R7" s="50"/>
      <c r="S7" s="50"/>
      <c r="T7" s="50"/>
      <c r="U7" s="51"/>
      <c r="V7" s="63"/>
      <c r="W7" s="50"/>
      <c r="X7" s="61"/>
      <c r="Y7" s="61"/>
      <c r="Z7" s="61"/>
      <c r="AA7" s="61"/>
      <c r="AB7" s="128">
        <f t="shared" si="1"/>
        <v>0</v>
      </c>
      <c r="AC7" s="117">
        <f t="shared" si="2"/>
        <v>0</v>
      </c>
      <c r="AD7" s="32"/>
      <c r="AG7"/>
      <c r="AH7"/>
    </row>
    <row r="8" spans="1:34" ht="12.75">
      <c r="A8" s="144" t="s">
        <v>34</v>
      </c>
      <c r="B8" s="53"/>
      <c r="C8" s="50"/>
      <c r="D8" s="50"/>
      <c r="E8" s="61"/>
      <c r="F8" s="61"/>
      <c r="G8" s="125"/>
      <c r="H8" s="63"/>
      <c r="I8" s="63"/>
      <c r="J8" s="61"/>
      <c r="K8" s="61"/>
      <c r="L8" s="63"/>
      <c r="M8" s="50"/>
      <c r="N8" s="55">
        <f t="shared" si="0"/>
        <v>0</v>
      </c>
      <c r="O8" s="30"/>
      <c r="P8" s="90"/>
      <c r="Q8" s="50"/>
      <c r="R8" s="50"/>
      <c r="S8" s="50"/>
      <c r="T8" s="50"/>
      <c r="U8" s="51"/>
      <c r="V8" s="63"/>
      <c r="W8" s="50"/>
      <c r="X8" s="61"/>
      <c r="Y8" s="61"/>
      <c r="Z8" s="61"/>
      <c r="AA8" s="61"/>
      <c r="AB8" s="55">
        <f t="shared" si="1"/>
        <v>0</v>
      </c>
      <c r="AC8" s="115">
        <f t="shared" si="2"/>
        <v>0</v>
      </c>
      <c r="AD8" s="32"/>
      <c r="AG8"/>
      <c r="AH8"/>
    </row>
    <row r="9" spans="1:34" ht="12.75" customHeight="1">
      <c r="A9" s="144" t="s">
        <v>53</v>
      </c>
      <c r="B9" s="53"/>
      <c r="C9" s="50"/>
      <c r="D9" s="50"/>
      <c r="E9" s="61"/>
      <c r="F9" s="61">
        <v>882</v>
      </c>
      <c r="G9" s="51"/>
      <c r="H9" s="63"/>
      <c r="I9" s="63"/>
      <c r="J9" s="61"/>
      <c r="K9" s="61"/>
      <c r="L9" s="63"/>
      <c r="M9" s="50"/>
      <c r="N9" s="55">
        <f t="shared" si="0"/>
        <v>882</v>
      </c>
      <c r="O9" s="30"/>
      <c r="P9" s="90"/>
      <c r="Q9" s="50"/>
      <c r="R9" s="50">
        <v>551</v>
      </c>
      <c r="S9" s="50">
        <v>757</v>
      </c>
      <c r="T9" s="50"/>
      <c r="U9" s="51"/>
      <c r="V9" s="63"/>
      <c r="W9" s="50"/>
      <c r="X9" s="61"/>
      <c r="Y9" s="61"/>
      <c r="Z9" s="61"/>
      <c r="AA9" s="61"/>
      <c r="AB9" s="55">
        <f t="shared" si="1"/>
        <v>1308</v>
      </c>
      <c r="AC9" s="115">
        <f t="shared" si="2"/>
        <v>2190</v>
      </c>
      <c r="AD9" s="32"/>
      <c r="AG9"/>
      <c r="AH9"/>
    </row>
    <row r="10" spans="1:34" ht="12.75">
      <c r="A10" s="144" t="s">
        <v>54</v>
      </c>
      <c r="B10" s="53"/>
      <c r="C10" s="50"/>
      <c r="D10" s="50"/>
      <c r="E10" s="61"/>
      <c r="F10" s="61"/>
      <c r="G10" s="51"/>
      <c r="H10" s="146"/>
      <c r="I10" s="63"/>
      <c r="J10" s="172"/>
      <c r="K10" s="172"/>
      <c r="L10" s="146"/>
      <c r="M10" s="50"/>
      <c r="N10" s="55">
        <f t="shared" si="0"/>
        <v>0</v>
      </c>
      <c r="O10" s="30"/>
      <c r="P10" s="90"/>
      <c r="Q10" s="50"/>
      <c r="R10" s="50"/>
      <c r="S10" s="50"/>
      <c r="T10" s="50"/>
      <c r="U10" s="51"/>
      <c r="V10" s="63"/>
      <c r="W10" s="50"/>
      <c r="X10" s="61"/>
      <c r="Y10" s="61"/>
      <c r="Z10" s="61"/>
      <c r="AA10" s="61"/>
      <c r="AB10" s="55">
        <f t="shared" si="1"/>
        <v>0</v>
      </c>
      <c r="AC10" s="115">
        <f t="shared" si="2"/>
        <v>0</v>
      </c>
      <c r="AD10" s="32"/>
      <c r="AG10"/>
      <c r="AH10"/>
    </row>
    <row r="11" spans="1:34" ht="12.75">
      <c r="A11" s="144" t="s">
        <v>97</v>
      </c>
      <c r="B11" s="53">
        <v>850</v>
      </c>
      <c r="C11" s="50">
        <v>795</v>
      </c>
      <c r="D11" s="50">
        <v>820</v>
      </c>
      <c r="E11" s="61">
        <v>781</v>
      </c>
      <c r="F11" s="61"/>
      <c r="G11" s="51"/>
      <c r="H11" s="146">
        <v>884</v>
      </c>
      <c r="I11" s="63">
        <v>832</v>
      </c>
      <c r="J11" s="61">
        <v>338</v>
      </c>
      <c r="K11" s="61">
        <v>797</v>
      </c>
      <c r="L11" s="63"/>
      <c r="M11" s="50">
        <v>737</v>
      </c>
      <c r="N11" s="55">
        <f t="shared" si="0"/>
        <v>6834</v>
      </c>
      <c r="O11" s="30"/>
      <c r="P11" s="90">
        <v>807</v>
      </c>
      <c r="Q11" s="50">
        <v>857</v>
      </c>
      <c r="R11" s="50">
        <v>703</v>
      </c>
      <c r="S11" s="50">
        <v>818</v>
      </c>
      <c r="T11" s="50">
        <v>838</v>
      </c>
      <c r="U11" s="51"/>
      <c r="V11" s="63">
        <v>777</v>
      </c>
      <c r="W11" s="50">
        <v>842</v>
      </c>
      <c r="X11" s="61"/>
      <c r="Y11" s="61"/>
      <c r="Z11" s="61">
        <v>765</v>
      </c>
      <c r="AA11" s="61">
        <v>792</v>
      </c>
      <c r="AB11" s="55">
        <f t="shared" si="1"/>
        <v>7199</v>
      </c>
      <c r="AC11" s="115">
        <f t="shared" si="2"/>
        <v>14033</v>
      </c>
      <c r="AD11" s="32"/>
      <c r="AG11"/>
      <c r="AH11"/>
    </row>
    <row r="12" spans="1:34" ht="12.75">
      <c r="A12" s="144" t="s">
        <v>32</v>
      </c>
      <c r="B12" s="53"/>
      <c r="C12" s="50"/>
      <c r="D12" s="50"/>
      <c r="E12" s="61"/>
      <c r="F12" s="61"/>
      <c r="G12" s="51"/>
      <c r="H12" s="63"/>
      <c r="I12" s="63"/>
      <c r="J12" s="61"/>
      <c r="K12" s="61"/>
      <c r="L12" s="63"/>
      <c r="M12" s="50"/>
      <c r="N12" s="55">
        <f t="shared" si="0"/>
        <v>0</v>
      </c>
      <c r="O12" s="30"/>
      <c r="P12" s="90"/>
      <c r="Q12" s="50"/>
      <c r="R12" s="50"/>
      <c r="S12" s="50"/>
      <c r="T12" s="50"/>
      <c r="U12" s="51"/>
      <c r="V12" s="63"/>
      <c r="W12" s="50"/>
      <c r="X12" s="61"/>
      <c r="Y12" s="61"/>
      <c r="Z12" s="61"/>
      <c r="AA12" s="61"/>
      <c r="AB12" s="55">
        <f t="shared" si="1"/>
        <v>0</v>
      </c>
      <c r="AC12" s="115">
        <f t="shared" si="2"/>
        <v>0</v>
      </c>
      <c r="AD12" s="32"/>
      <c r="AG12"/>
      <c r="AH12"/>
    </row>
    <row r="13" spans="1:34" ht="12.75">
      <c r="A13" s="144" t="s">
        <v>65</v>
      </c>
      <c r="B13" s="53">
        <v>801</v>
      </c>
      <c r="C13" s="99">
        <v>941</v>
      </c>
      <c r="D13" s="50">
        <v>844</v>
      </c>
      <c r="E13" s="61">
        <v>509</v>
      </c>
      <c r="F13" s="61">
        <v>802</v>
      </c>
      <c r="G13" s="51"/>
      <c r="H13" s="63">
        <v>758</v>
      </c>
      <c r="I13" s="63">
        <v>777</v>
      </c>
      <c r="J13" s="61"/>
      <c r="K13" s="61"/>
      <c r="L13" s="63"/>
      <c r="M13" s="50"/>
      <c r="N13" s="55">
        <f t="shared" si="0"/>
        <v>5432</v>
      </c>
      <c r="O13" s="30"/>
      <c r="P13" s="90">
        <v>832</v>
      </c>
      <c r="Q13" s="99">
        <v>898</v>
      </c>
      <c r="R13" s="50">
        <v>714</v>
      </c>
      <c r="S13" s="50">
        <v>793</v>
      </c>
      <c r="T13" s="99">
        <v>890</v>
      </c>
      <c r="U13" s="51"/>
      <c r="V13" s="63">
        <v>788</v>
      </c>
      <c r="W13" s="99">
        <v>880</v>
      </c>
      <c r="X13" s="61">
        <v>578</v>
      </c>
      <c r="Y13" s="61">
        <v>547</v>
      </c>
      <c r="Z13" s="61"/>
      <c r="AA13" s="61">
        <v>871</v>
      </c>
      <c r="AB13" s="55">
        <f t="shared" si="1"/>
        <v>7791</v>
      </c>
      <c r="AC13" s="115">
        <f t="shared" si="2"/>
        <v>13223</v>
      </c>
      <c r="AD13" s="32"/>
      <c r="AG13"/>
      <c r="AH13"/>
    </row>
    <row r="14" spans="1:34" ht="12.75">
      <c r="A14" s="144" t="s">
        <v>66</v>
      </c>
      <c r="B14" s="53">
        <v>841</v>
      </c>
      <c r="C14" s="50">
        <v>799</v>
      </c>
      <c r="D14" s="99">
        <v>897</v>
      </c>
      <c r="E14" s="61">
        <v>827</v>
      </c>
      <c r="F14" s="172">
        <v>934</v>
      </c>
      <c r="G14" s="51"/>
      <c r="H14" s="63">
        <v>870</v>
      </c>
      <c r="I14" s="63">
        <v>844</v>
      </c>
      <c r="J14" s="61"/>
      <c r="K14" s="61">
        <v>779</v>
      </c>
      <c r="L14" s="63"/>
      <c r="M14" s="50"/>
      <c r="N14" s="55">
        <f t="shared" si="0"/>
        <v>6791</v>
      </c>
      <c r="O14" s="30"/>
      <c r="P14" s="90"/>
      <c r="Q14" s="50"/>
      <c r="R14" s="50">
        <v>739</v>
      </c>
      <c r="S14" s="50">
        <v>893</v>
      </c>
      <c r="T14" s="50">
        <v>772</v>
      </c>
      <c r="U14" s="51"/>
      <c r="V14" s="146">
        <v>881</v>
      </c>
      <c r="W14" s="50">
        <v>806</v>
      </c>
      <c r="X14" s="61">
        <v>833</v>
      </c>
      <c r="Y14" s="61">
        <v>838</v>
      </c>
      <c r="Z14" s="61">
        <v>801</v>
      </c>
      <c r="AA14" s="61">
        <v>785</v>
      </c>
      <c r="AB14" s="55">
        <f t="shared" si="1"/>
        <v>7348</v>
      </c>
      <c r="AC14" s="115">
        <f t="shared" si="2"/>
        <v>14139</v>
      </c>
      <c r="AD14" s="32"/>
      <c r="AG14"/>
      <c r="AH14"/>
    </row>
    <row r="15" spans="1:34" ht="12.75">
      <c r="A15" s="144" t="s">
        <v>67</v>
      </c>
      <c r="B15" s="53"/>
      <c r="C15" s="50"/>
      <c r="D15" s="50"/>
      <c r="E15" s="61">
        <v>178</v>
      </c>
      <c r="F15" s="61"/>
      <c r="G15" s="51"/>
      <c r="H15" s="63"/>
      <c r="I15" s="63"/>
      <c r="J15" s="61"/>
      <c r="K15" s="61"/>
      <c r="L15" s="63"/>
      <c r="M15" s="50"/>
      <c r="N15" s="55">
        <f t="shared" si="0"/>
        <v>178</v>
      </c>
      <c r="O15" s="30"/>
      <c r="P15" s="90"/>
      <c r="Q15" s="50"/>
      <c r="R15" s="50"/>
      <c r="S15" s="50"/>
      <c r="T15" s="50"/>
      <c r="U15" s="51"/>
      <c r="V15" s="63"/>
      <c r="W15" s="50"/>
      <c r="X15" s="61"/>
      <c r="Y15" s="61"/>
      <c r="Z15" s="61"/>
      <c r="AA15" s="61"/>
      <c r="AB15" s="55">
        <f t="shared" si="1"/>
        <v>0</v>
      </c>
      <c r="AC15" s="115">
        <f t="shared" si="2"/>
        <v>178</v>
      </c>
      <c r="AD15" s="32"/>
      <c r="AG15"/>
      <c r="AH15"/>
    </row>
    <row r="16" spans="1:34" ht="12.75">
      <c r="A16" s="144" t="s">
        <v>98</v>
      </c>
      <c r="B16" s="53">
        <v>841</v>
      </c>
      <c r="C16" s="50">
        <v>866</v>
      </c>
      <c r="D16" s="50"/>
      <c r="E16" s="61">
        <v>914</v>
      </c>
      <c r="F16" s="61">
        <v>846</v>
      </c>
      <c r="G16" s="51"/>
      <c r="H16" s="63">
        <v>863</v>
      </c>
      <c r="I16" s="63">
        <v>746</v>
      </c>
      <c r="J16" s="61">
        <v>732</v>
      </c>
      <c r="K16" s="172">
        <v>913</v>
      </c>
      <c r="L16" s="63">
        <v>825</v>
      </c>
      <c r="M16" s="50">
        <v>749</v>
      </c>
      <c r="N16" s="55">
        <f t="shared" si="0"/>
        <v>8295</v>
      </c>
      <c r="O16" s="30"/>
      <c r="P16" s="90">
        <v>826</v>
      </c>
      <c r="Q16" s="50">
        <v>804</v>
      </c>
      <c r="R16" s="50">
        <v>823</v>
      </c>
      <c r="S16" s="99">
        <v>921</v>
      </c>
      <c r="T16" s="50">
        <v>752</v>
      </c>
      <c r="U16" s="51"/>
      <c r="V16" s="63">
        <v>832</v>
      </c>
      <c r="W16" s="50">
        <v>813</v>
      </c>
      <c r="X16" s="61">
        <v>831</v>
      </c>
      <c r="Y16" s="61">
        <v>823</v>
      </c>
      <c r="Z16" s="172">
        <v>835</v>
      </c>
      <c r="AA16" s="61">
        <v>820</v>
      </c>
      <c r="AB16" s="55">
        <f t="shared" si="1"/>
        <v>9080</v>
      </c>
      <c r="AC16" s="115">
        <f t="shared" si="2"/>
        <v>17375</v>
      </c>
      <c r="AD16" s="32"/>
      <c r="AG16"/>
      <c r="AH16"/>
    </row>
    <row r="17" spans="1:34" ht="12.75">
      <c r="A17" s="144" t="s">
        <v>68</v>
      </c>
      <c r="B17" s="53"/>
      <c r="C17" s="50">
        <v>844</v>
      </c>
      <c r="D17" s="50">
        <v>796</v>
      </c>
      <c r="E17" s="61"/>
      <c r="F17" s="61"/>
      <c r="G17" s="51"/>
      <c r="H17" s="63"/>
      <c r="I17" s="63"/>
      <c r="J17" s="61"/>
      <c r="K17" s="61"/>
      <c r="L17" s="63"/>
      <c r="M17" s="50"/>
      <c r="N17" s="55">
        <f t="shared" si="0"/>
        <v>1640</v>
      </c>
      <c r="O17" s="30"/>
      <c r="P17" s="90">
        <v>719</v>
      </c>
      <c r="Q17" s="50">
        <v>517</v>
      </c>
      <c r="R17" s="50">
        <v>706</v>
      </c>
      <c r="S17" s="50">
        <v>692</v>
      </c>
      <c r="T17" s="50"/>
      <c r="U17" s="51"/>
      <c r="V17" s="63"/>
      <c r="W17" s="50"/>
      <c r="X17" s="61"/>
      <c r="Y17" s="61"/>
      <c r="Z17" s="61"/>
      <c r="AA17" s="61"/>
      <c r="AB17" s="55">
        <f t="shared" si="1"/>
        <v>2634</v>
      </c>
      <c r="AC17" s="115">
        <f t="shared" si="2"/>
        <v>4274</v>
      </c>
      <c r="AD17" s="32"/>
      <c r="AG17"/>
      <c r="AH17"/>
    </row>
    <row r="18" spans="1:34" ht="12.75">
      <c r="A18" s="144" t="s">
        <v>99</v>
      </c>
      <c r="B18" s="53"/>
      <c r="C18" s="50"/>
      <c r="D18" s="50"/>
      <c r="E18" s="61"/>
      <c r="F18" s="61"/>
      <c r="G18" s="51"/>
      <c r="H18" s="63"/>
      <c r="I18" s="63"/>
      <c r="J18" s="61"/>
      <c r="K18" s="61"/>
      <c r="L18" s="63"/>
      <c r="M18" s="50"/>
      <c r="N18" s="55">
        <f t="shared" si="0"/>
        <v>0</v>
      </c>
      <c r="O18" s="30"/>
      <c r="P18" s="90"/>
      <c r="Q18" s="50"/>
      <c r="R18" s="50"/>
      <c r="S18" s="50"/>
      <c r="T18" s="50"/>
      <c r="U18" s="51"/>
      <c r="V18" s="63"/>
      <c r="W18" s="50"/>
      <c r="X18" s="61"/>
      <c r="Y18" s="61"/>
      <c r="Z18" s="61"/>
      <c r="AA18" s="61"/>
      <c r="AB18" s="55">
        <f t="shared" si="1"/>
        <v>0</v>
      </c>
      <c r="AC18" s="115">
        <f t="shared" si="2"/>
        <v>0</v>
      </c>
      <c r="AD18" s="32"/>
      <c r="AG18"/>
      <c r="AH18"/>
    </row>
    <row r="19" spans="1:34" ht="12.75">
      <c r="A19" s="144" t="s">
        <v>33</v>
      </c>
      <c r="B19" s="53"/>
      <c r="C19" s="50"/>
      <c r="D19" s="50"/>
      <c r="E19" s="61"/>
      <c r="F19" s="61"/>
      <c r="G19" s="51"/>
      <c r="H19" s="63"/>
      <c r="I19" s="63"/>
      <c r="J19" s="61"/>
      <c r="K19" s="61"/>
      <c r="L19" s="63"/>
      <c r="M19" s="50"/>
      <c r="N19" s="55">
        <f t="shared" si="0"/>
        <v>0</v>
      </c>
      <c r="O19" s="30"/>
      <c r="P19" s="90"/>
      <c r="Q19" s="50"/>
      <c r="R19" s="50"/>
      <c r="S19" s="50"/>
      <c r="T19" s="50"/>
      <c r="U19" s="51"/>
      <c r="V19" s="63"/>
      <c r="W19" s="50"/>
      <c r="X19" s="61"/>
      <c r="Y19" s="61"/>
      <c r="Z19" s="61"/>
      <c r="AA19" s="61"/>
      <c r="AB19" s="55">
        <f t="shared" si="1"/>
        <v>0</v>
      </c>
      <c r="AC19" s="115">
        <f t="shared" si="2"/>
        <v>0</v>
      </c>
      <c r="AD19" s="32"/>
      <c r="AG19"/>
      <c r="AH19"/>
    </row>
    <row r="20" spans="1:34" ht="12.75">
      <c r="A20" s="144" t="s">
        <v>55</v>
      </c>
      <c r="B20" s="53"/>
      <c r="C20" s="50"/>
      <c r="D20" s="50"/>
      <c r="E20" s="61"/>
      <c r="F20" s="61"/>
      <c r="G20" s="51"/>
      <c r="H20" s="63"/>
      <c r="I20" s="63"/>
      <c r="J20" s="61"/>
      <c r="K20" s="61"/>
      <c r="L20" s="63"/>
      <c r="M20" s="50"/>
      <c r="N20" s="55">
        <f t="shared" si="0"/>
        <v>0</v>
      </c>
      <c r="O20" s="30"/>
      <c r="P20" s="90"/>
      <c r="Q20" s="50"/>
      <c r="R20" s="50"/>
      <c r="S20" s="50"/>
      <c r="T20" s="50"/>
      <c r="U20" s="51"/>
      <c r="V20" s="63"/>
      <c r="W20" s="50"/>
      <c r="X20" s="61"/>
      <c r="Y20" s="61"/>
      <c r="Z20" s="61"/>
      <c r="AA20" s="61"/>
      <c r="AB20" s="55">
        <f t="shared" si="1"/>
        <v>0</v>
      </c>
      <c r="AC20" s="115">
        <f t="shared" si="2"/>
        <v>0</v>
      </c>
      <c r="AD20" s="32"/>
      <c r="AG20"/>
      <c r="AH20"/>
    </row>
    <row r="21" spans="1:34" ht="12.75">
      <c r="A21" s="144" t="s">
        <v>100</v>
      </c>
      <c r="B21" s="194">
        <v>931</v>
      </c>
      <c r="C21" s="50">
        <v>801</v>
      </c>
      <c r="D21" s="50">
        <v>776</v>
      </c>
      <c r="E21" s="61"/>
      <c r="F21" s="61"/>
      <c r="G21" s="51"/>
      <c r="H21" s="63">
        <v>778</v>
      </c>
      <c r="I21" s="63">
        <v>772</v>
      </c>
      <c r="J21" s="172">
        <v>867</v>
      </c>
      <c r="K21" s="61">
        <v>755</v>
      </c>
      <c r="L21" s="63">
        <v>897</v>
      </c>
      <c r="M21" s="50">
        <v>773</v>
      </c>
      <c r="N21" s="55">
        <f t="shared" si="0"/>
        <v>7350</v>
      </c>
      <c r="O21" s="30"/>
      <c r="P21" s="90">
        <v>803</v>
      </c>
      <c r="Q21" s="50">
        <v>541</v>
      </c>
      <c r="R21" s="50"/>
      <c r="S21" s="50"/>
      <c r="T21" s="50">
        <v>827</v>
      </c>
      <c r="U21" s="51"/>
      <c r="V21" s="63">
        <v>805</v>
      </c>
      <c r="W21" s="50">
        <v>826</v>
      </c>
      <c r="X21" s="61">
        <v>741</v>
      </c>
      <c r="Y21" s="61">
        <v>799</v>
      </c>
      <c r="Z21" s="61">
        <v>778</v>
      </c>
      <c r="AA21" s="172">
        <v>926</v>
      </c>
      <c r="AB21" s="55">
        <f t="shared" si="1"/>
        <v>7046</v>
      </c>
      <c r="AC21" s="115">
        <f t="shared" si="2"/>
        <v>14396</v>
      </c>
      <c r="AD21" s="32"/>
      <c r="AG21"/>
      <c r="AH21"/>
    </row>
    <row r="22" spans="1:34" ht="12.75">
      <c r="A22" s="144" t="s">
        <v>101</v>
      </c>
      <c r="B22" s="53"/>
      <c r="C22" s="50"/>
      <c r="D22" s="50"/>
      <c r="E22" s="61"/>
      <c r="F22" s="61"/>
      <c r="G22" s="102"/>
      <c r="H22" s="64"/>
      <c r="I22" s="63"/>
      <c r="J22" s="78"/>
      <c r="K22" s="78"/>
      <c r="L22" s="64"/>
      <c r="M22" s="50">
        <v>149</v>
      </c>
      <c r="N22" s="55">
        <f t="shared" si="0"/>
        <v>149</v>
      </c>
      <c r="O22" s="30"/>
      <c r="P22" s="90"/>
      <c r="Q22" s="58"/>
      <c r="R22" s="58"/>
      <c r="S22" s="58"/>
      <c r="T22" s="58"/>
      <c r="U22" s="51"/>
      <c r="V22" s="63"/>
      <c r="W22" s="50"/>
      <c r="X22" s="78"/>
      <c r="Y22" s="78"/>
      <c r="Z22" s="78"/>
      <c r="AA22" s="78"/>
      <c r="AB22" s="55">
        <f t="shared" si="1"/>
        <v>0</v>
      </c>
      <c r="AC22" s="115">
        <f t="shared" si="2"/>
        <v>149</v>
      </c>
      <c r="AD22" s="32"/>
      <c r="AG22"/>
      <c r="AH22"/>
    </row>
    <row r="23" spans="1:34" ht="12.75">
      <c r="A23" s="144" t="s">
        <v>38</v>
      </c>
      <c r="B23" s="53"/>
      <c r="C23" s="72"/>
      <c r="D23" s="72"/>
      <c r="E23" s="73"/>
      <c r="F23" s="73"/>
      <c r="G23" s="102"/>
      <c r="H23" s="64"/>
      <c r="I23" s="63"/>
      <c r="J23" s="78"/>
      <c r="K23" s="78"/>
      <c r="L23" s="64"/>
      <c r="M23" s="50"/>
      <c r="N23" s="55">
        <f t="shared" si="0"/>
        <v>0</v>
      </c>
      <c r="O23" s="30"/>
      <c r="P23" s="90"/>
      <c r="Q23" s="58"/>
      <c r="R23" s="58"/>
      <c r="S23" s="58"/>
      <c r="T23" s="58"/>
      <c r="U23" s="131"/>
      <c r="V23" s="63"/>
      <c r="W23" s="50"/>
      <c r="X23" s="78"/>
      <c r="Y23" s="78"/>
      <c r="Z23" s="78"/>
      <c r="AA23" s="78"/>
      <c r="AB23" s="55">
        <f t="shared" si="1"/>
        <v>0</v>
      </c>
      <c r="AC23" s="115">
        <f t="shared" si="2"/>
        <v>0</v>
      </c>
      <c r="AD23" s="32"/>
      <c r="AG23"/>
      <c r="AH23"/>
    </row>
    <row r="24" spans="1:34" ht="12.75">
      <c r="A24" s="144" t="s">
        <v>9</v>
      </c>
      <c r="B24" s="53"/>
      <c r="C24" s="72"/>
      <c r="D24" s="72"/>
      <c r="E24" s="73"/>
      <c r="F24" s="73"/>
      <c r="G24" s="107"/>
      <c r="H24" s="64"/>
      <c r="I24" s="63"/>
      <c r="J24" s="78"/>
      <c r="K24" s="78"/>
      <c r="L24" s="64"/>
      <c r="M24" s="99"/>
      <c r="N24" s="55">
        <f t="shared" si="0"/>
        <v>0</v>
      </c>
      <c r="O24" s="30"/>
      <c r="P24" s="90"/>
      <c r="Q24" s="58"/>
      <c r="R24" s="58"/>
      <c r="S24" s="58"/>
      <c r="T24" s="58"/>
      <c r="U24" s="131"/>
      <c r="V24" s="63"/>
      <c r="W24" s="50"/>
      <c r="X24" s="78"/>
      <c r="Y24" s="78"/>
      <c r="Z24" s="78"/>
      <c r="AA24" s="78"/>
      <c r="AB24" s="55">
        <f t="shared" si="1"/>
        <v>0</v>
      </c>
      <c r="AC24" s="115">
        <f t="shared" si="2"/>
        <v>0</v>
      </c>
      <c r="AD24" s="32"/>
      <c r="AG24"/>
      <c r="AH24"/>
    </row>
    <row r="25" spans="1:34" ht="12.75">
      <c r="A25" s="144" t="s">
        <v>56</v>
      </c>
      <c r="B25" s="53"/>
      <c r="C25" s="50"/>
      <c r="D25" s="50"/>
      <c r="E25" s="61"/>
      <c r="F25" s="61"/>
      <c r="G25" s="102"/>
      <c r="H25" s="64"/>
      <c r="I25" s="63"/>
      <c r="J25" s="78"/>
      <c r="K25" s="78"/>
      <c r="L25" s="64"/>
      <c r="M25" s="50"/>
      <c r="N25" s="55">
        <f t="shared" si="0"/>
        <v>0</v>
      </c>
      <c r="O25" s="30"/>
      <c r="P25" s="90"/>
      <c r="Q25" s="58"/>
      <c r="R25" s="58"/>
      <c r="S25" s="58"/>
      <c r="T25" s="58"/>
      <c r="U25" s="51"/>
      <c r="V25" s="63"/>
      <c r="W25" s="50"/>
      <c r="X25" s="78"/>
      <c r="Y25" s="78"/>
      <c r="Z25" s="78"/>
      <c r="AA25" s="78"/>
      <c r="AB25" s="55">
        <f t="shared" si="1"/>
        <v>0</v>
      </c>
      <c r="AC25" s="115">
        <f t="shared" si="2"/>
        <v>0</v>
      </c>
      <c r="AD25" s="32"/>
      <c r="AG25"/>
      <c r="AH25"/>
    </row>
    <row r="26" spans="1:34" ht="12.75">
      <c r="A26" s="144" t="s">
        <v>102</v>
      </c>
      <c r="B26" s="59"/>
      <c r="C26" s="58"/>
      <c r="D26" s="58"/>
      <c r="E26" s="58"/>
      <c r="F26" s="78"/>
      <c r="G26" s="102"/>
      <c r="H26" s="64"/>
      <c r="I26" s="64"/>
      <c r="J26" s="78"/>
      <c r="K26" s="78"/>
      <c r="L26" s="64"/>
      <c r="M26" s="50"/>
      <c r="N26" s="55">
        <f t="shared" si="0"/>
        <v>0</v>
      </c>
      <c r="O26" s="30"/>
      <c r="P26" s="93"/>
      <c r="Q26" s="58"/>
      <c r="R26" s="58"/>
      <c r="S26" s="58"/>
      <c r="T26" s="58"/>
      <c r="U26" s="102"/>
      <c r="V26" s="64"/>
      <c r="W26" s="58"/>
      <c r="X26" s="78"/>
      <c r="Y26" s="78"/>
      <c r="Z26" s="78"/>
      <c r="AA26" s="78"/>
      <c r="AB26" s="55">
        <f t="shared" si="1"/>
        <v>0</v>
      </c>
      <c r="AC26" s="115">
        <f t="shared" si="2"/>
        <v>0</v>
      </c>
      <c r="AD26" s="32"/>
      <c r="AG26"/>
      <c r="AH26"/>
    </row>
    <row r="27" spans="1:34" ht="12.75">
      <c r="A27" s="144" t="s">
        <v>46</v>
      </c>
      <c r="B27" s="59"/>
      <c r="C27" s="58"/>
      <c r="D27" s="58"/>
      <c r="E27" s="58"/>
      <c r="F27" s="78"/>
      <c r="G27" s="102"/>
      <c r="H27" s="64"/>
      <c r="I27" s="64"/>
      <c r="J27" s="78"/>
      <c r="K27" s="78"/>
      <c r="L27" s="64"/>
      <c r="M27" s="50"/>
      <c r="N27" s="55">
        <f t="shared" si="0"/>
        <v>0</v>
      </c>
      <c r="O27" s="30"/>
      <c r="P27" s="93"/>
      <c r="Q27" s="58"/>
      <c r="R27" s="58"/>
      <c r="S27" s="58"/>
      <c r="T27" s="58"/>
      <c r="U27" s="102"/>
      <c r="V27" s="63"/>
      <c r="W27" s="58"/>
      <c r="X27" s="78"/>
      <c r="Y27" s="78"/>
      <c r="Z27" s="78"/>
      <c r="AA27" s="78"/>
      <c r="AB27" s="55">
        <f t="shared" si="1"/>
        <v>0</v>
      </c>
      <c r="AC27" s="115">
        <f t="shared" si="2"/>
        <v>0</v>
      </c>
      <c r="AD27" s="32"/>
      <c r="AG27"/>
      <c r="AH27"/>
    </row>
    <row r="28" spans="1:34" ht="12.75">
      <c r="A28" s="144" t="s">
        <v>69</v>
      </c>
      <c r="B28" s="53"/>
      <c r="C28" s="50"/>
      <c r="D28" s="50"/>
      <c r="E28" s="61"/>
      <c r="F28" s="61"/>
      <c r="G28" s="51"/>
      <c r="H28" s="63"/>
      <c r="I28" s="63"/>
      <c r="J28" s="61"/>
      <c r="K28" s="61"/>
      <c r="L28" s="63"/>
      <c r="M28" s="50"/>
      <c r="N28" s="55">
        <f t="shared" si="0"/>
        <v>0</v>
      </c>
      <c r="O28" s="30"/>
      <c r="P28" s="90"/>
      <c r="Q28" s="50"/>
      <c r="R28" s="50"/>
      <c r="S28" s="50"/>
      <c r="T28" s="50"/>
      <c r="U28" s="51"/>
      <c r="V28" s="63"/>
      <c r="W28" s="50"/>
      <c r="X28" s="61"/>
      <c r="Y28" s="61"/>
      <c r="Z28" s="61"/>
      <c r="AA28" s="61"/>
      <c r="AB28" s="55">
        <f t="shared" si="1"/>
        <v>0</v>
      </c>
      <c r="AC28" s="115">
        <f t="shared" si="2"/>
        <v>0</v>
      </c>
      <c r="AD28" s="32"/>
      <c r="AG28"/>
      <c r="AH28"/>
    </row>
    <row r="29" spans="1:34" ht="12.75">
      <c r="A29" s="144" t="s">
        <v>103</v>
      </c>
      <c r="B29" s="53"/>
      <c r="C29" s="50"/>
      <c r="D29" s="50"/>
      <c r="E29" s="61"/>
      <c r="F29" s="61"/>
      <c r="G29" s="51"/>
      <c r="H29" s="63"/>
      <c r="I29" s="63"/>
      <c r="J29" s="61"/>
      <c r="K29" s="61"/>
      <c r="L29" s="63"/>
      <c r="M29" s="50"/>
      <c r="N29" s="55">
        <f t="shared" si="0"/>
        <v>0</v>
      </c>
      <c r="O29" s="30"/>
      <c r="P29" s="90"/>
      <c r="Q29" s="50"/>
      <c r="R29" s="50"/>
      <c r="S29" s="50"/>
      <c r="T29" s="50"/>
      <c r="U29" s="51"/>
      <c r="V29" s="63"/>
      <c r="W29" s="50"/>
      <c r="X29" s="61"/>
      <c r="Y29" s="61"/>
      <c r="Z29" s="61"/>
      <c r="AA29" s="61"/>
      <c r="AB29" s="55">
        <f t="shared" si="1"/>
        <v>0</v>
      </c>
      <c r="AC29" s="115">
        <f t="shared" si="2"/>
        <v>0</v>
      </c>
      <c r="AD29" s="32"/>
      <c r="AG29"/>
      <c r="AH29"/>
    </row>
    <row r="30" spans="1:34" ht="12.75">
      <c r="A30" s="144" t="s">
        <v>70</v>
      </c>
      <c r="B30" s="53"/>
      <c r="C30" s="50"/>
      <c r="D30" s="50"/>
      <c r="E30" s="61"/>
      <c r="F30" s="61"/>
      <c r="G30" s="51"/>
      <c r="H30" s="63"/>
      <c r="I30" s="63"/>
      <c r="J30" s="61"/>
      <c r="K30" s="61"/>
      <c r="L30" s="63"/>
      <c r="M30" s="50"/>
      <c r="N30" s="55">
        <f t="shared" si="0"/>
        <v>0</v>
      </c>
      <c r="O30" s="30"/>
      <c r="P30" s="90"/>
      <c r="Q30" s="50"/>
      <c r="R30" s="50"/>
      <c r="S30" s="50"/>
      <c r="T30" s="50"/>
      <c r="U30" s="51"/>
      <c r="V30" s="63"/>
      <c r="W30" s="50"/>
      <c r="X30" s="61"/>
      <c r="Y30" s="61"/>
      <c r="Z30" s="61"/>
      <c r="AA30" s="61"/>
      <c r="AB30" s="55">
        <f t="shared" si="1"/>
        <v>0</v>
      </c>
      <c r="AC30" s="115">
        <f t="shared" si="2"/>
        <v>0</v>
      </c>
      <c r="AD30" s="32"/>
      <c r="AG30"/>
      <c r="AH30"/>
    </row>
    <row r="31" spans="1:34" ht="12.75">
      <c r="A31" s="144" t="s">
        <v>71</v>
      </c>
      <c r="B31" s="53"/>
      <c r="C31" s="50"/>
      <c r="D31" s="50"/>
      <c r="E31" s="61">
        <v>808</v>
      </c>
      <c r="F31" s="61">
        <v>887</v>
      </c>
      <c r="G31" s="51"/>
      <c r="H31" s="63">
        <v>799</v>
      </c>
      <c r="I31" s="63">
        <v>794</v>
      </c>
      <c r="J31" s="61">
        <v>860</v>
      </c>
      <c r="K31" s="61">
        <v>884</v>
      </c>
      <c r="L31" s="63">
        <v>868</v>
      </c>
      <c r="M31" s="50">
        <v>863</v>
      </c>
      <c r="N31" s="55">
        <f t="shared" si="0"/>
        <v>6763</v>
      </c>
      <c r="O31" s="30"/>
      <c r="P31" s="90"/>
      <c r="Q31" s="50"/>
      <c r="R31" s="50"/>
      <c r="S31" s="50"/>
      <c r="T31" s="50">
        <v>886</v>
      </c>
      <c r="U31" s="51"/>
      <c r="V31" s="63">
        <v>838</v>
      </c>
      <c r="W31" s="50">
        <v>503</v>
      </c>
      <c r="X31" s="61">
        <v>837</v>
      </c>
      <c r="Y31" s="61">
        <v>970</v>
      </c>
      <c r="Z31" s="61">
        <v>815</v>
      </c>
      <c r="AA31" s="61">
        <v>730</v>
      </c>
      <c r="AB31" s="55">
        <f t="shared" si="1"/>
        <v>5579</v>
      </c>
      <c r="AC31" s="115">
        <f t="shared" si="2"/>
        <v>12342</v>
      </c>
      <c r="AD31" s="32"/>
      <c r="AG31"/>
      <c r="AH31"/>
    </row>
    <row r="32" spans="1:34" ht="12.75">
      <c r="A32" s="144" t="s">
        <v>72</v>
      </c>
      <c r="B32" s="53"/>
      <c r="C32" s="50"/>
      <c r="D32" s="50"/>
      <c r="E32" s="61"/>
      <c r="F32" s="61"/>
      <c r="G32" s="51"/>
      <c r="H32" s="63"/>
      <c r="I32" s="63"/>
      <c r="J32" s="61"/>
      <c r="K32" s="61"/>
      <c r="L32" s="63"/>
      <c r="M32" s="50"/>
      <c r="N32" s="55">
        <f t="shared" si="0"/>
        <v>0</v>
      </c>
      <c r="O32" s="30"/>
      <c r="P32" s="90"/>
      <c r="Q32" s="50"/>
      <c r="R32" s="50"/>
      <c r="S32" s="50"/>
      <c r="T32" s="50"/>
      <c r="U32" s="51"/>
      <c r="V32" s="63"/>
      <c r="W32" s="50"/>
      <c r="X32" s="61"/>
      <c r="Y32" s="61"/>
      <c r="Z32" s="61"/>
      <c r="AA32" s="61"/>
      <c r="AB32" s="55">
        <f t="shared" si="1"/>
        <v>0</v>
      </c>
      <c r="AC32" s="115">
        <f t="shared" si="2"/>
        <v>0</v>
      </c>
      <c r="AD32" s="32"/>
      <c r="AG32"/>
      <c r="AH32"/>
    </row>
    <row r="33" spans="1:34" ht="12.75">
      <c r="A33" s="144" t="s">
        <v>73</v>
      </c>
      <c r="B33" s="53"/>
      <c r="C33" s="50">
        <v>688</v>
      </c>
      <c r="D33" s="50">
        <v>832</v>
      </c>
      <c r="E33" s="61">
        <v>822</v>
      </c>
      <c r="F33" s="61"/>
      <c r="G33" s="51"/>
      <c r="H33" s="63"/>
      <c r="I33" s="63"/>
      <c r="J33" s="61"/>
      <c r="K33" s="61"/>
      <c r="L33" s="63"/>
      <c r="M33" s="50"/>
      <c r="N33" s="55">
        <f t="shared" si="0"/>
        <v>2342</v>
      </c>
      <c r="O33" s="30"/>
      <c r="P33" s="90">
        <v>189</v>
      </c>
      <c r="Q33" s="50">
        <v>754</v>
      </c>
      <c r="R33" s="50">
        <v>505</v>
      </c>
      <c r="S33" s="50">
        <v>843</v>
      </c>
      <c r="T33" s="50">
        <v>748</v>
      </c>
      <c r="U33" s="51"/>
      <c r="V33" s="63"/>
      <c r="W33" s="50"/>
      <c r="X33" s="61"/>
      <c r="Y33" s="61">
        <v>388</v>
      </c>
      <c r="Z33" s="61"/>
      <c r="AA33" s="61"/>
      <c r="AB33" s="55">
        <f t="shared" si="1"/>
        <v>3427</v>
      </c>
      <c r="AC33" s="115">
        <f t="shared" si="2"/>
        <v>5769</v>
      </c>
      <c r="AD33" s="32"/>
      <c r="AG33"/>
      <c r="AH33"/>
    </row>
    <row r="34" spans="1:34" ht="12.75">
      <c r="A34" s="144" t="s">
        <v>107</v>
      </c>
      <c r="B34" s="53"/>
      <c r="C34" s="50"/>
      <c r="D34" s="50"/>
      <c r="E34" s="61"/>
      <c r="F34" s="61"/>
      <c r="G34" s="51"/>
      <c r="H34" s="63"/>
      <c r="I34" s="63"/>
      <c r="J34" s="61"/>
      <c r="K34" s="61"/>
      <c r="L34" s="63">
        <v>779</v>
      </c>
      <c r="M34" s="50">
        <v>790</v>
      </c>
      <c r="N34" s="55">
        <f t="shared" si="0"/>
        <v>1569</v>
      </c>
      <c r="O34" s="30"/>
      <c r="P34" s="90"/>
      <c r="Q34" s="50"/>
      <c r="R34" s="50"/>
      <c r="S34" s="50"/>
      <c r="T34" s="50"/>
      <c r="U34" s="51"/>
      <c r="V34" s="63"/>
      <c r="W34" s="50"/>
      <c r="X34" s="61"/>
      <c r="Y34" s="61"/>
      <c r="Z34" s="61"/>
      <c r="AA34" s="61"/>
      <c r="AB34" s="55">
        <f aca="true" t="shared" si="3" ref="AB34:AB47">SUM(P34:AA34)</f>
        <v>0</v>
      </c>
      <c r="AC34" s="115">
        <f aca="true" t="shared" si="4" ref="AC34:AC47">SUM(N34+AB34)</f>
        <v>1569</v>
      </c>
      <c r="AD34" s="32"/>
      <c r="AG34"/>
      <c r="AH34"/>
    </row>
    <row r="35" spans="1:34" ht="12.75">
      <c r="A35" s="144" t="s">
        <v>74</v>
      </c>
      <c r="B35" s="53">
        <v>813</v>
      </c>
      <c r="C35" s="50"/>
      <c r="D35" s="50">
        <v>843</v>
      </c>
      <c r="E35" s="61">
        <v>813</v>
      </c>
      <c r="F35" s="61">
        <v>827</v>
      </c>
      <c r="G35" s="51"/>
      <c r="H35" s="63">
        <v>781</v>
      </c>
      <c r="I35" s="63">
        <v>528</v>
      </c>
      <c r="J35" s="61">
        <v>771</v>
      </c>
      <c r="K35" s="61">
        <v>832</v>
      </c>
      <c r="L35" s="63">
        <v>802</v>
      </c>
      <c r="M35" s="50">
        <v>682</v>
      </c>
      <c r="N35" s="55">
        <f t="shared" si="0"/>
        <v>7692</v>
      </c>
      <c r="O35" s="30"/>
      <c r="P35" s="90">
        <v>803</v>
      </c>
      <c r="Q35" s="50">
        <v>707</v>
      </c>
      <c r="R35" s="50"/>
      <c r="S35" s="50"/>
      <c r="T35" s="50">
        <v>869</v>
      </c>
      <c r="U35" s="51"/>
      <c r="V35" s="63">
        <v>791</v>
      </c>
      <c r="W35" s="50">
        <v>843</v>
      </c>
      <c r="X35" s="172">
        <v>896</v>
      </c>
      <c r="Y35" s="61">
        <v>801</v>
      </c>
      <c r="Z35" s="61">
        <v>740</v>
      </c>
      <c r="AA35" s="61">
        <v>803</v>
      </c>
      <c r="AB35" s="55">
        <f t="shared" si="3"/>
        <v>7253</v>
      </c>
      <c r="AC35" s="115">
        <f t="shared" si="4"/>
        <v>14945</v>
      </c>
      <c r="AD35" s="32"/>
      <c r="AG35"/>
      <c r="AH35"/>
    </row>
    <row r="36" spans="1:34" ht="12.75">
      <c r="A36" s="144" t="s">
        <v>131</v>
      </c>
      <c r="B36" s="53"/>
      <c r="C36" s="50"/>
      <c r="D36" s="50"/>
      <c r="E36" s="61"/>
      <c r="F36" s="61"/>
      <c r="G36" s="51"/>
      <c r="H36" s="63"/>
      <c r="I36" s="63"/>
      <c r="J36" s="61">
        <v>803</v>
      </c>
      <c r="K36" s="61">
        <v>828</v>
      </c>
      <c r="L36" s="63">
        <v>693</v>
      </c>
      <c r="M36" s="50"/>
      <c r="N36" s="55">
        <f t="shared" si="0"/>
        <v>2324</v>
      </c>
      <c r="O36" s="30"/>
      <c r="P36" s="90"/>
      <c r="Q36" s="50"/>
      <c r="R36" s="50"/>
      <c r="S36" s="50"/>
      <c r="T36" s="50"/>
      <c r="U36" s="51"/>
      <c r="V36" s="63"/>
      <c r="W36" s="50"/>
      <c r="X36" s="61"/>
      <c r="Y36" s="61"/>
      <c r="Z36" s="61">
        <v>618</v>
      </c>
      <c r="AA36" s="61">
        <v>840</v>
      </c>
      <c r="AB36" s="55">
        <f t="shared" si="3"/>
        <v>1458</v>
      </c>
      <c r="AC36" s="115">
        <f t="shared" si="4"/>
        <v>3782</v>
      </c>
      <c r="AD36" s="32"/>
      <c r="AG36"/>
      <c r="AH36"/>
    </row>
    <row r="37" spans="1:34" ht="12.75">
      <c r="A37" s="144" t="s">
        <v>75</v>
      </c>
      <c r="B37" s="53">
        <v>644</v>
      </c>
      <c r="C37" s="50"/>
      <c r="D37" s="50">
        <v>800</v>
      </c>
      <c r="E37" s="172">
        <v>938</v>
      </c>
      <c r="F37" s="61">
        <v>870</v>
      </c>
      <c r="G37" s="51"/>
      <c r="H37" s="63">
        <v>818</v>
      </c>
      <c r="I37" s="146">
        <v>857</v>
      </c>
      <c r="J37" s="61">
        <v>748</v>
      </c>
      <c r="K37" s="61">
        <v>862</v>
      </c>
      <c r="L37" s="146">
        <v>904</v>
      </c>
      <c r="M37" s="99">
        <v>890</v>
      </c>
      <c r="N37" s="55">
        <f t="shared" si="0"/>
        <v>8331</v>
      </c>
      <c r="O37" s="30"/>
      <c r="P37" s="243">
        <v>928</v>
      </c>
      <c r="Q37" s="50">
        <v>809</v>
      </c>
      <c r="R37" s="99">
        <v>824</v>
      </c>
      <c r="S37" s="50">
        <v>823</v>
      </c>
      <c r="T37" s="50"/>
      <c r="U37" s="51"/>
      <c r="V37" s="63">
        <v>857</v>
      </c>
      <c r="W37" s="50">
        <v>836</v>
      </c>
      <c r="X37" s="61">
        <v>842</v>
      </c>
      <c r="Y37" s="61">
        <v>917</v>
      </c>
      <c r="Z37" s="61"/>
      <c r="AA37" s="61"/>
      <c r="AB37" s="55">
        <f t="shared" si="3"/>
        <v>6836</v>
      </c>
      <c r="AC37" s="115">
        <f t="shared" si="4"/>
        <v>15167</v>
      </c>
      <c r="AD37" s="32"/>
      <c r="AG37"/>
      <c r="AH37"/>
    </row>
    <row r="38" spans="1:34" ht="12.75">
      <c r="A38" s="144" t="s">
        <v>104</v>
      </c>
      <c r="B38" s="53"/>
      <c r="C38" s="50"/>
      <c r="D38" s="50"/>
      <c r="E38" s="61"/>
      <c r="F38" s="61"/>
      <c r="G38" s="51"/>
      <c r="H38" s="63"/>
      <c r="I38" s="63"/>
      <c r="J38" s="61"/>
      <c r="K38" s="61"/>
      <c r="L38" s="63"/>
      <c r="M38" s="50"/>
      <c r="N38" s="55">
        <f t="shared" si="0"/>
        <v>0</v>
      </c>
      <c r="O38" s="30"/>
      <c r="P38" s="90"/>
      <c r="Q38" s="50"/>
      <c r="R38" s="50"/>
      <c r="S38" s="50"/>
      <c r="T38" s="50"/>
      <c r="U38" s="51"/>
      <c r="V38" s="63"/>
      <c r="W38" s="50"/>
      <c r="X38" s="61"/>
      <c r="Y38" s="61"/>
      <c r="Z38" s="61"/>
      <c r="AA38" s="61"/>
      <c r="AB38" s="55">
        <f t="shared" si="3"/>
        <v>0</v>
      </c>
      <c r="AC38" s="115">
        <f t="shared" si="4"/>
        <v>0</v>
      </c>
      <c r="AD38" s="32"/>
      <c r="AG38"/>
      <c r="AH38"/>
    </row>
    <row r="39" spans="1:34" ht="12.75">
      <c r="A39" s="144" t="s">
        <v>47</v>
      </c>
      <c r="B39" s="53"/>
      <c r="C39" s="50"/>
      <c r="D39" s="50"/>
      <c r="E39" s="61"/>
      <c r="F39" s="61"/>
      <c r="G39" s="51"/>
      <c r="H39" s="63"/>
      <c r="I39" s="63"/>
      <c r="J39" s="61"/>
      <c r="K39" s="61"/>
      <c r="L39" s="63"/>
      <c r="M39" s="50"/>
      <c r="N39" s="55">
        <f t="shared" si="0"/>
        <v>0</v>
      </c>
      <c r="O39" s="30"/>
      <c r="P39" s="90"/>
      <c r="Q39" s="50"/>
      <c r="R39" s="50"/>
      <c r="S39" s="50"/>
      <c r="T39" s="50"/>
      <c r="U39" s="51"/>
      <c r="V39" s="63"/>
      <c r="W39" s="50"/>
      <c r="X39" s="61"/>
      <c r="Y39" s="61"/>
      <c r="Z39" s="61"/>
      <c r="AA39" s="61"/>
      <c r="AB39" s="55">
        <f t="shared" si="3"/>
        <v>0</v>
      </c>
      <c r="AC39" s="115">
        <f t="shared" si="4"/>
        <v>0</v>
      </c>
      <c r="AD39" s="32"/>
      <c r="AG39"/>
      <c r="AH39"/>
    </row>
    <row r="40" spans="1:34" ht="12.75">
      <c r="A40" s="144" t="s">
        <v>39</v>
      </c>
      <c r="B40" s="53"/>
      <c r="C40" s="50"/>
      <c r="D40" s="50"/>
      <c r="E40" s="61"/>
      <c r="F40" s="61"/>
      <c r="G40" s="51"/>
      <c r="H40" s="63"/>
      <c r="I40" s="63"/>
      <c r="J40" s="61"/>
      <c r="K40" s="61"/>
      <c r="L40" s="63"/>
      <c r="M40" s="50">
        <v>497</v>
      </c>
      <c r="N40" s="55">
        <f t="shared" si="0"/>
        <v>497</v>
      </c>
      <c r="O40" s="30"/>
      <c r="P40" s="90"/>
      <c r="Q40" s="50"/>
      <c r="R40" s="50"/>
      <c r="S40" s="50"/>
      <c r="T40" s="50"/>
      <c r="U40" s="51"/>
      <c r="V40" s="63"/>
      <c r="W40" s="50"/>
      <c r="X40" s="61">
        <v>186</v>
      </c>
      <c r="Y40" s="61"/>
      <c r="Z40" s="61"/>
      <c r="AA40" s="61"/>
      <c r="AB40" s="55">
        <f t="shared" si="3"/>
        <v>186</v>
      </c>
      <c r="AC40" s="115">
        <f t="shared" si="4"/>
        <v>683</v>
      </c>
      <c r="AD40" s="32"/>
      <c r="AG40"/>
      <c r="AH40"/>
    </row>
    <row r="41" spans="1:34" ht="12.75">
      <c r="A41" s="144" t="s">
        <v>76</v>
      </c>
      <c r="B41" s="53"/>
      <c r="C41" s="50"/>
      <c r="D41" s="50"/>
      <c r="E41" s="61"/>
      <c r="F41" s="61"/>
      <c r="G41" s="51"/>
      <c r="H41" s="63"/>
      <c r="I41" s="63"/>
      <c r="J41" s="61"/>
      <c r="K41" s="61"/>
      <c r="L41" s="63"/>
      <c r="M41" s="50"/>
      <c r="N41" s="55">
        <f t="shared" si="0"/>
        <v>0</v>
      </c>
      <c r="O41" s="30"/>
      <c r="P41" s="90"/>
      <c r="Q41" s="50"/>
      <c r="R41" s="50"/>
      <c r="S41" s="50"/>
      <c r="T41" s="50"/>
      <c r="U41" s="51"/>
      <c r="V41" s="63"/>
      <c r="W41" s="50"/>
      <c r="X41" s="61"/>
      <c r="Y41" s="61"/>
      <c r="Z41" s="61"/>
      <c r="AA41" s="61"/>
      <c r="AB41" s="55">
        <f t="shared" si="3"/>
        <v>0</v>
      </c>
      <c r="AC41" s="115">
        <f t="shared" si="4"/>
        <v>0</v>
      </c>
      <c r="AD41" s="32"/>
      <c r="AG41"/>
      <c r="AH41"/>
    </row>
    <row r="42" spans="1:34" ht="12.75">
      <c r="A42" s="144" t="s">
        <v>35</v>
      </c>
      <c r="B42" s="53"/>
      <c r="C42" s="50"/>
      <c r="D42" s="50"/>
      <c r="E42" s="61"/>
      <c r="F42" s="61"/>
      <c r="G42" s="51"/>
      <c r="H42" s="63"/>
      <c r="I42" s="63"/>
      <c r="J42" s="61"/>
      <c r="K42" s="61"/>
      <c r="L42" s="63"/>
      <c r="M42" s="50"/>
      <c r="N42" s="55">
        <f t="shared" si="0"/>
        <v>0</v>
      </c>
      <c r="O42" s="30"/>
      <c r="P42" s="90"/>
      <c r="Q42" s="50"/>
      <c r="R42" s="50"/>
      <c r="S42" s="50"/>
      <c r="T42" s="50"/>
      <c r="U42" s="51"/>
      <c r="V42" s="63"/>
      <c r="W42" s="50"/>
      <c r="X42" s="61"/>
      <c r="Y42" s="61"/>
      <c r="Z42" s="61"/>
      <c r="AA42" s="61"/>
      <c r="AB42" s="55">
        <f t="shared" si="3"/>
        <v>0</v>
      </c>
      <c r="AC42" s="115">
        <f t="shared" si="4"/>
        <v>0</v>
      </c>
      <c r="AD42" s="32"/>
      <c r="AG42"/>
      <c r="AH42"/>
    </row>
    <row r="43" spans="1:34" ht="12.75">
      <c r="A43" s="144" t="s">
        <v>105</v>
      </c>
      <c r="B43" s="53">
        <v>182</v>
      </c>
      <c r="C43" s="50"/>
      <c r="D43" s="50"/>
      <c r="E43" s="61"/>
      <c r="F43" s="61">
        <v>517</v>
      </c>
      <c r="G43" s="51"/>
      <c r="H43" s="63"/>
      <c r="I43" s="63"/>
      <c r="J43" s="61">
        <v>456</v>
      </c>
      <c r="K43" s="61"/>
      <c r="L43" s="63">
        <v>835</v>
      </c>
      <c r="M43" s="50"/>
      <c r="N43" s="55">
        <f t="shared" si="0"/>
        <v>1990</v>
      </c>
      <c r="O43" s="30"/>
      <c r="P43" s="90">
        <v>538</v>
      </c>
      <c r="Q43" s="50">
        <v>339</v>
      </c>
      <c r="R43" s="50"/>
      <c r="S43" s="50"/>
      <c r="T43" s="50"/>
      <c r="U43" s="51"/>
      <c r="V43" s="63"/>
      <c r="W43" s="50"/>
      <c r="X43" s="61"/>
      <c r="Y43" s="61"/>
      <c r="Z43" s="61">
        <v>540</v>
      </c>
      <c r="AA43" s="61"/>
      <c r="AB43" s="55">
        <f t="shared" si="3"/>
        <v>1417</v>
      </c>
      <c r="AC43" s="115">
        <f t="shared" si="4"/>
        <v>3407</v>
      </c>
      <c r="AD43" s="32"/>
      <c r="AG43"/>
      <c r="AH43"/>
    </row>
    <row r="44" spans="1:34" ht="12.75">
      <c r="A44" s="144" t="s">
        <v>77</v>
      </c>
      <c r="B44" s="53"/>
      <c r="C44" s="50"/>
      <c r="D44" s="50"/>
      <c r="E44" s="61"/>
      <c r="F44" s="61"/>
      <c r="G44" s="51"/>
      <c r="H44" s="63"/>
      <c r="I44" s="63"/>
      <c r="J44" s="61"/>
      <c r="K44" s="61"/>
      <c r="L44" s="63"/>
      <c r="M44" s="50"/>
      <c r="N44" s="55">
        <f t="shared" si="0"/>
        <v>0</v>
      </c>
      <c r="O44" s="30"/>
      <c r="P44" s="90"/>
      <c r="Q44" s="50"/>
      <c r="R44" s="50"/>
      <c r="S44" s="50"/>
      <c r="T44" s="50"/>
      <c r="U44" s="51"/>
      <c r="V44" s="63"/>
      <c r="W44" s="50"/>
      <c r="X44" s="61"/>
      <c r="Y44" s="61"/>
      <c r="Z44" s="61"/>
      <c r="AA44" s="61"/>
      <c r="AB44" s="55">
        <f t="shared" si="3"/>
        <v>0</v>
      </c>
      <c r="AC44" s="115">
        <f t="shared" si="4"/>
        <v>0</v>
      </c>
      <c r="AD44" s="32"/>
      <c r="AG44"/>
      <c r="AH44"/>
    </row>
    <row r="45" spans="1:34" ht="12.75">
      <c r="A45" s="144" t="s">
        <v>57</v>
      </c>
      <c r="B45" s="53"/>
      <c r="C45" s="50"/>
      <c r="D45" s="50"/>
      <c r="E45" s="61"/>
      <c r="F45" s="61"/>
      <c r="G45" s="51"/>
      <c r="H45" s="63"/>
      <c r="I45" s="63"/>
      <c r="J45" s="61"/>
      <c r="K45" s="61"/>
      <c r="L45" s="63"/>
      <c r="M45" s="50"/>
      <c r="N45" s="55">
        <f t="shared" si="0"/>
        <v>0</v>
      </c>
      <c r="O45" s="30"/>
      <c r="P45" s="90"/>
      <c r="Q45" s="50"/>
      <c r="R45" s="50"/>
      <c r="S45" s="50"/>
      <c r="T45" s="50"/>
      <c r="U45" s="51"/>
      <c r="V45" s="63"/>
      <c r="W45" s="50"/>
      <c r="X45" s="61"/>
      <c r="Y45" s="61"/>
      <c r="Z45" s="61"/>
      <c r="AA45" s="61"/>
      <c r="AB45" s="55">
        <f>SUM(P45:AA45)</f>
        <v>0</v>
      </c>
      <c r="AC45" s="115">
        <f>SUM(N45+AB45)</f>
        <v>0</v>
      </c>
      <c r="AD45" s="32"/>
      <c r="AG45"/>
      <c r="AH45"/>
    </row>
    <row r="46" spans="1:34" ht="12.75">
      <c r="A46" s="144" t="s">
        <v>106</v>
      </c>
      <c r="B46" s="53"/>
      <c r="C46" s="50"/>
      <c r="D46" s="50"/>
      <c r="E46" s="61"/>
      <c r="F46" s="61"/>
      <c r="G46" s="51"/>
      <c r="H46" s="63"/>
      <c r="I46" s="63"/>
      <c r="J46" s="61"/>
      <c r="K46" s="61"/>
      <c r="L46" s="63"/>
      <c r="M46" s="50"/>
      <c r="N46" s="55">
        <f t="shared" si="0"/>
        <v>0</v>
      </c>
      <c r="O46" s="30"/>
      <c r="P46" s="90"/>
      <c r="Q46" s="50"/>
      <c r="R46" s="50"/>
      <c r="S46" s="50"/>
      <c r="T46" s="50"/>
      <c r="U46" s="51"/>
      <c r="V46" s="63"/>
      <c r="W46" s="50"/>
      <c r="X46" s="61"/>
      <c r="Y46" s="61"/>
      <c r="Z46" s="61"/>
      <c r="AA46" s="61"/>
      <c r="AB46" s="55">
        <f t="shared" si="3"/>
        <v>0</v>
      </c>
      <c r="AC46" s="115">
        <f t="shared" si="4"/>
        <v>0</v>
      </c>
      <c r="AD46" s="32"/>
      <c r="AG46"/>
      <c r="AH46"/>
    </row>
    <row r="47" spans="1:34" ht="12.75">
      <c r="A47" s="144" t="s">
        <v>36</v>
      </c>
      <c r="B47" s="53"/>
      <c r="C47" s="50"/>
      <c r="D47" s="50"/>
      <c r="E47" s="61"/>
      <c r="F47" s="61">
        <v>183</v>
      </c>
      <c r="G47" s="51"/>
      <c r="H47" s="63"/>
      <c r="I47" s="63"/>
      <c r="J47" s="61"/>
      <c r="K47" s="61"/>
      <c r="L47" s="63"/>
      <c r="M47" s="50"/>
      <c r="N47" s="55">
        <f t="shared" si="0"/>
        <v>183</v>
      </c>
      <c r="O47" s="30"/>
      <c r="P47" s="90"/>
      <c r="Q47" s="50"/>
      <c r="R47" s="50"/>
      <c r="S47" s="50"/>
      <c r="T47" s="50"/>
      <c r="U47" s="51"/>
      <c r="V47" s="63"/>
      <c r="W47" s="50"/>
      <c r="X47" s="61"/>
      <c r="Y47" s="61"/>
      <c r="Z47" s="61"/>
      <c r="AA47" s="61"/>
      <c r="AB47" s="55">
        <f t="shared" si="3"/>
        <v>0</v>
      </c>
      <c r="AC47" s="115">
        <f t="shared" si="4"/>
        <v>183</v>
      </c>
      <c r="AD47" s="32"/>
      <c r="AG47"/>
      <c r="AH47"/>
    </row>
    <row r="48" spans="1:34" ht="12.75">
      <c r="A48" s="87" t="s">
        <v>10</v>
      </c>
      <c r="B48" s="71">
        <f>SUM(B4:B47)</f>
        <v>6595</v>
      </c>
      <c r="C48" s="71">
        <f aca="true" t="shared" si="5" ref="C48:N48">SUM(C4:C47)</f>
        <v>6537</v>
      </c>
      <c r="D48" s="71">
        <f t="shared" si="5"/>
        <v>6608</v>
      </c>
      <c r="E48" s="71">
        <f t="shared" si="5"/>
        <v>6590</v>
      </c>
      <c r="F48" s="71">
        <f t="shared" si="5"/>
        <v>6748</v>
      </c>
      <c r="G48" s="71">
        <f t="shared" si="5"/>
        <v>0</v>
      </c>
      <c r="H48" s="71">
        <f t="shared" si="5"/>
        <v>6551</v>
      </c>
      <c r="I48" s="71">
        <f t="shared" si="5"/>
        <v>6355</v>
      </c>
      <c r="J48" s="71">
        <f t="shared" si="5"/>
        <v>6356</v>
      </c>
      <c r="K48" s="173">
        <f t="shared" si="5"/>
        <v>6650</v>
      </c>
      <c r="L48" s="71">
        <f t="shared" si="5"/>
        <v>6603</v>
      </c>
      <c r="M48" s="71">
        <f t="shared" si="5"/>
        <v>6130</v>
      </c>
      <c r="N48" s="71">
        <f t="shared" si="5"/>
        <v>71723</v>
      </c>
      <c r="O48" s="30"/>
      <c r="P48" s="103">
        <f>SUM(P4:P47)</f>
        <v>6445</v>
      </c>
      <c r="Q48" s="103">
        <f aca="true" t="shared" si="6" ref="Q48:AB48">SUM(Q4:Q47)</f>
        <v>6226</v>
      </c>
      <c r="R48" s="103">
        <f t="shared" si="6"/>
        <v>5846</v>
      </c>
      <c r="S48" s="103">
        <f t="shared" si="6"/>
        <v>6540</v>
      </c>
      <c r="T48" s="103">
        <f t="shared" si="6"/>
        <v>6582</v>
      </c>
      <c r="U48" s="103">
        <f t="shared" si="6"/>
        <v>0</v>
      </c>
      <c r="V48" s="103">
        <f t="shared" si="6"/>
        <v>6569</v>
      </c>
      <c r="W48" s="103">
        <f t="shared" si="6"/>
        <v>6542</v>
      </c>
      <c r="X48" s="103">
        <f t="shared" si="6"/>
        <v>6598</v>
      </c>
      <c r="Y48" s="103">
        <f t="shared" si="6"/>
        <v>6652</v>
      </c>
      <c r="Z48" s="103">
        <f t="shared" si="6"/>
        <v>6255</v>
      </c>
      <c r="AA48" s="103">
        <f t="shared" si="6"/>
        <v>6567</v>
      </c>
      <c r="AB48" s="103">
        <f t="shared" si="6"/>
        <v>70822</v>
      </c>
      <c r="AC48" s="118">
        <f>SUM(AC4:AC47)</f>
        <v>142545</v>
      </c>
      <c r="AD48" s="31"/>
      <c r="AG48"/>
      <c r="AH48"/>
    </row>
    <row r="49" spans="1:34" ht="12.75">
      <c r="A49" s="96" t="s">
        <v>30</v>
      </c>
      <c r="B49" s="80">
        <v>2</v>
      </c>
      <c r="C49" s="80">
        <v>2</v>
      </c>
      <c r="D49" s="80">
        <v>2</v>
      </c>
      <c r="E49" s="80">
        <v>2</v>
      </c>
      <c r="F49" s="80">
        <v>2</v>
      </c>
      <c r="G49" s="80"/>
      <c r="H49" s="80">
        <v>2</v>
      </c>
      <c r="I49" s="80">
        <v>2</v>
      </c>
      <c r="J49" s="80">
        <v>2</v>
      </c>
      <c r="K49" s="80">
        <v>2</v>
      </c>
      <c r="L49" s="80">
        <v>2</v>
      </c>
      <c r="M49" s="80">
        <v>2</v>
      </c>
      <c r="N49" s="75"/>
      <c r="O49" s="9"/>
      <c r="P49" s="80">
        <v>2</v>
      </c>
      <c r="Q49" s="80">
        <v>2</v>
      </c>
      <c r="R49" s="80">
        <v>2</v>
      </c>
      <c r="S49" s="80">
        <v>2</v>
      </c>
      <c r="T49" s="80">
        <v>2</v>
      </c>
      <c r="U49" s="80"/>
      <c r="V49" s="80">
        <v>2</v>
      </c>
      <c r="W49" s="80">
        <v>2</v>
      </c>
      <c r="X49" s="80">
        <v>2</v>
      </c>
      <c r="Y49" s="80">
        <v>2</v>
      </c>
      <c r="Z49" s="80">
        <v>0</v>
      </c>
      <c r="AA49" s="80">
        <v>2</v>
      </c>
      <c r="AB49" s="28" t="s">
        <v>31</v>
      </c>
      <c r="AC49" s="98">
        <f>SUM(B49:AA49)</f>
        <v>42</v>
      </c>
      <c r="AD49" s="11"/>
      <c r="AG49"/>
      <c r="AH49"/>
    </row>
    <row r="50" spans="1:34" ht="12.75">
      <c r="A50" s="13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6"/>
      <c r="O50" s="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76"/>
      <c r="AC50" s="98"/>
      <c r="AD50" s="11"/>
      <c r="AG50"/>
      <c r="AH50"/>
    </row>
    <row r="51" spans="1:34" ht="12.75">
      <c r="A51" s="135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136"/>
      <c r="O51" s="9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76"/>
      <c r="AC51" s="98"/>
      <c r="AD51" s="11"/>
      <c r="AG51"/>
      <c r="AH51"/>
    </row>
    <row r="52" spans="1:34" ht="13.5" customHeight="1" thickBot="1">
      <c r="A52" s="9" t="s">
        <v>24</v>
      </c>
      <c r="B52" s="9" t="s">
        <v>13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9" t="s">
        <v>14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11"/>
      <c r="AG52"/>
      <c r="AH52"/>
    </row>
    <row r="53" spans="1:34" ht="14.25" thickBot="1" thickTop="1">
      <c r="A53" s="85" t="s">
        <v>0</v>
      </c>
      <c r="B53" s="20">
        <v>1</v>
      </c>
      <c r="C53" s="20">
        <v>2</v>
      </c>
      <c r="D53" s="20">
        <v>3</v>
      </c>
      <c r="E53" s="66">
        <v>4</v>
      </c>
      <c r="F53" s="20">
        <v>5</v>
      </c>
      <c r="G53" s="20">
        <v>6</v>
      </c>
      <c r="H53" s="20">
        <v>7</v>
      </c>
      <c r="I53" s="20">
        <v>8</v>
      </c>
      <c r="J53" s="20">
        <v>9</v>
      </c>
      <c r="K53" s="20">
        <v>10</v>
      </c>
      <c r="L53" s="20">
        <v>11</v>
      </c>
      <c r="M53" s="20">
        <v>12</v>
      </c>
      <c r="N53" s="19" t="s">
        <v>12</v>
      </c>
      <c r="O53" s="30"/>
      <c r="P53" s="91">
        <v>1</v>
      </c>
      <c r="Q53" s="20">
        <v>2</v>
      </c>
      <c r="R53" s="20">
        <v>3</v>
      </c>
      <c r="S53" s="20">
        <v>4</v>
      </c>
      <c r="T53" s="20">
        <v>5</v>
      </c>
      <c r="U53" s="13">
        <v>6</v>
      </c>
      <c r="V53" s="20">
        <v>7</v>
      </c>
      <c r="W53" s="20">
        <v>8</v>
      </c>
      <c r="X53" s="20">
        <v>9</v>
      </c>
      <c r="Y53" s="20">
        <v>10</v>
      </c>
      <c r="Z53" s="13">
        <v>11</v>
      </c>
      <c r="AA53" s="20">
        <v>12</v>
      </c>
      <c r="AB53" s="45" t="s">
        <v>12</v>
      </c>
      <c r="AC53" s="112" t="s">
        <v>37</v>
      </c>
      <c r="AD53" s="31"/>
      <c r="AG53"/>
      <c r="AH53"/>
    </row>
    <row r="54" spans="1:34" ht="13.5" thickTop="1">
      <c r="A54" s="144" t="s">
        <v>64</v>
      </c>
      <c r="B54" s="56">
        <v>4</v>
      </c>
      <c r="C54" s="49">
        <v>4</v>
      </c>
      <c r="D54" s="49"/>
      <c r="E54" s="49"/>
      <c r="F54" s="49"/>
      <c r="G54" s="106"/>
      <c r="H54" s="62"/>
      <c r="I54" s="49"/>
      <c r="J54" s="62"/>
      <c r="K54" s="62"/>
      <c r="L54" s="62"/>
      <c r="M54" s="62"/>
      <c r="N54" s="79">
        <f>SUM(B54:M54)</f>
        <v>8</v>
      </c>
      <c r="O54" s="24"/>
      <c r="P54" s="92"/>
      <c r="Q54" s="49"/>
      <c r="R54" s="49">
        <v>2</v>
      </c>
      <c r="S54" s="49"/>
      <c r="T54" s="49"/>
      <c r="U54" s="130"/>
      <c r="V54" s="49"/>
      <c r="W54" s="49"/>
      <c r="X54" s="49"/>
      <c r="Y54" s="49"/>
      <c r="Z54" s="49"/>
      <c r="AA54" s="62"/>
      <c r="AB54" s="54">
        <f aca="true" t="shared" si="7" ref="AB54:AB82">SUM(P54:AA54)</f>
        <v>2</v>
      </c>
      <c r="AC54" s="111">
        <f aca="true" t="shared" si="8" ref="AC54:AC98">SUM(N54+AB54)</f>
        <v>10</v>
      </c>
      <c r="AD54" s="31"/>
      <c r="AG54"/>
      <c r="AH54"/>
    </row>
    <row r="55" spans="1:34" ht="12.75">
      <c r="A55" s="144" t="s">
        <v>96</v>
      </c>
      <c r="B55" s="53"/>
      <c r="C55" s="50"/>
      <c r="D55" s="50"/>
      <c r="E55" s="50"/>
      <c r="F55" s="50"/>
      <c r="G55" s="51"/>
      <c r="H55" s="63"/>
      <c r="I55" s="50"/>
      <c r="J55" s="63"/>
      <c r="K55" s="63"/>
      <c r="L55" s="63"/>
      <c r="M55" s="63"/>
      <c r="N55" s="55">
        <f aca="true" t="shared" si="9" ref="N55:N97">SUM(B55:M55)</f>
        <v>0</v>
      </c>
      <c r="O55" s="24"/>
      <c r="P55" s="90"/>
      <c r="Q55" s="50"/>
      <c r="R55" s="50"/>
      <c r="S55" s="50"/>
      <c r="T55" s="50"/>
      <c r="U55" s="51"/>
      <c r="V55" s="50"/>
      <c r="W55" s="50"/>
      <c r="X55" s="50"/>
      <c r="Y55" s="50"/>
      <c r="Z55" s="50"/>
      <c r="AA55" s="63"/>
      <c r="AB55" s="55">
        <f t="shared" si="7"/>
        <v>0</v>
      </c>
      <c r="AC55" s="116">
        <f t="shared" si="8"/>
        <v>0</v>
      </c>
      <c r="AD55" s="31"/>
      <c r="AG55"/>
      <c r="AH55"/>
    </row>
    <row r="56" spans="1:34" ht="12.75">
      <c r="A56" s="144" t="s">
        <v>52</v>
      </c>
      <c r="B56" s="53"/>
      <c r="C56" s="50"/>
      <c r="D56" s="50"/>
      <c r="E56" s="50"/>
      <c r="F56" s="50"/>
      <c r="G56" s="51"/>
      <c r="H56" s="63"/>
      <c r="I56" s="50">
        <v>1</v>
      </c>
      <c r="J56" s="63">
        <v>4</v>
      </c>
      <c r="K56" s="63"/>
      <c r="L56" s="63"/>
      <c r="M56" s="63"/>
      <c r="N56" s="55">
        <f t="shared" si="9"/>
        <v>5</v>
      </c>
      <c r="O56" s="24"/>
      <c r="P56" s="90"/>
      <c r="Q56" s="50"/>
      <c r="R56" s="50"/>
      <c r="S56" s="50"/>
      <c r="T56" s="50"/>
      <c r="U56" s="51"/>
      <c r="V56" s="50"/>
      <c r="W56" s="50">
        <v>1</v>
      </c>
      <c r="X56" s="50">
        <v>4</v>
      </c>
      <c r="Y56" s="50">
        <v>3</v>
      </c>
      <c r="Z56" s="50">
        <v>2</v>
      </c>
      <c r="AA56" s="63"/>
      <c r="AB56" s="55">
        <f t="shared" si="7"/>
        <v>10</v>
      </c>
      <c r="AC56" s="116">
        <f t="shared" si="8"/>
        <v>15</v>
      </c>
      <c r="AD56" s="31"/>
      <c r="AG56"/>
      <c r="AH56"/>
    </row>
    <row r="57" spans="1:34" ht="12.75">
      <c r="A57" s="144" t="s">
        <v>45</v>
      </c>
      <c r="B57" s="53"/>
      <c r="C57" s="50"/>
      <c r="D57" s="50"/>
      <c r="E57" s="50"/>
      <c r="F57" s="50"/>
      <c r="G57" s="51"/>
      <c r="H57" s="63"/>
      <c r="I57" s="50"/>
      <c r="J57" s="63"/>
      <c r="K57" s="63"/>
      <c r="L57" s="63"/>
      <c r="M57" s="63"/>
      <c r="N57" s="55">
        <f t="shared" si="9"/>
        <v>0</v>
      </c>
      <c r="O57" s="24"/>
      <c r="P57" s="90"/>
      <c r="Q57" s="50"/>
      <c r="R57" s="50"/>
      <c r="S57" s="50"/>
      <c r="T57" s="50"/>
      <c r="U57" s="51"/>
      <c r="V57" s="50"/>
      <c r="W57" s="50"/>
      <c r="X57" s="50"/>
      <c r="Y57" s="50"/>
      <c r="Z57" s="50"/>
      <c r="AA57" s="63"/>
      <c r="AB57" s="55">
        <f t="shared" si="7"/>
        <v>0</v>
      </c>
      <c r="AC57" s="116">
        <f t="shared" si="8"/>
        <v>0</v>
      </c>
      <c r="AD57" s="31"/>
      <c r="AG57"/>
      <c r="AH57"/>
    </row>
    <row r="58" spans="1:34" ht="12.75">
      <c r="A58" s="144" t="s">
        <v>34</v>
      </c>
      <c r="B58" s="53"/>
      <c r="C58" s="50"/>
      <c r="D58" s="50"/>
      <c r="E58" s="50"/>
      <c r="F58" s="50"/>
      <c r="G58" s="51"/>
      <c r="H58" s="63"/>
      <c r="I58" s="50"/>
      <c r="J58" s="63"/>
      <c r="K58" s="63"/>
      <c r="L58" s="63"/>
      <c r="M58" s="63"/>
      <c r="N58" s="55">
        <f t="shared" si="9"/>
        <v>0</v>
      </c>
      <c r="O58" s="24"/>
      <c r="P58" s="90"/>
      <c r="Q58" s="50"/>
      <c r="R58" s="50"/>
      <c r="S58" s="50"/>
      <c r="T58" s="50"/>
      <c r="U58" s="51"/>
      <c r="V58" s="50"/>
      <c r="W58" s="50"/>
      <c r="X58" s="50"/>
      <c r="Y58" s="50"/>
      <c r="Z58" s="50"/>
      <c r="AA58" s="63"/>
      <c r="AB58" s="55">
        <f t="shared" si="7"/>
        <v>0</v>
      </c>
      <c r="AC58" s="116">
        <f t="shared" si="8"/>
        <v>0</v>
      </c>
      <c r="AD58" s="31"/>
      <c r="AG58"/>
      <c r="AH58"/>
    </row>
    <row r="59" spans="1:34" ht="12.75" customHeight="1">
      <c r="A59" s="144" t="s">
        <v>53</v>
      </c>
      <c r="B59" s="53"/>
      <c r="C59" s="50"/>
      <c r="D59" s="50"/>
      <c r="E59" s="50"/>
      <c r="F59" s="50">
        <v>4</v>
      </c>
      <c r="G59" s="51"/>
      <c r="H59" s="63"/>
      <c r="I59" s="50"/>
      <c r="J59" s="63"/>
      <c r="K59" s="63"/>
      <c r="L59" s="63"/>
      <c r="M59" s="63"/>
      <c r="N59" s="55">
        <f t="shared" si="9"/>
        <v>4</v>
      </c>
      <c r="O59" s="24"/>
      <c r="P59" s="90"/>
      <c r="Q59" s="50"/>
      <c r="R59" s="50">
        <v>3</v>
      </c>
      <c r="S59" s="50">
        <v>4</v>
      </c>
      <c r="T59" s="50"/>
      <c r="U59" s="51"/>
      <c r="V59" s="50"/>
      <c r="W59" s="50"/>
      <c r="X59" s="50"/>
      <c r="Y59" s="50"/>
      <c r="Z59" s="50"/>
      <c r="AA59" s="63"/>
      <c r="AB59" s="55">
        <f t="shared" si="7"/>
        <v>7</v>
      </c>
      <c r="AC59" s="116">
        <f t="shared" si="8"/>
        <v>11</v>
      </c>
      <c r="AD59" s="31"/>
      <c r="AG59"/>
      <c r="AH59"/>
    </row>
    <row r="60" spans="1:34" ht="12.75">
      <c r="A60" s="144" t="s">
        <v>54</v>
      </c>
      <c r="B60" s="53"/>
      <c r="C60" s="50"/>
      <c r="D60" s="50"/>
      <c r="E60" s="50"/>
      <c r="F60" s="50"/>
      <c r="G60" s="51"/>
      <c r="H60" s="63"/>
      <c r="I60" s="50"/>
      <c r="J60" s="63"/>
      <c r="K60" s="63"/>
      <c r="L60" s="63"/>
      <c r="M60" s="63"/>
      <c r="N60" s="55">
        <f t="shared" si="9"/>
        <v>0</v>
      </c>
      <c r="O60" s="24"/>
      <c r="P60" s="90"/>
      <c r="Q60" s="50"/>
      <c r="R60" s="50"/>
      <c r="S60" s="50"/>
      <c r="T60" s="50"/>
      <c r="U60" s="51"/>
      <c r="V60" s="50"/>
      <c r="W60" s="50"/>
      <c r="X60" s="50"/>
      <c r="Y60" s="50"/>
      <c r="Z60" s="50"/>
      <c r="AA60" s="63"/>
      <c r="AB60" s="55">
        <f t="shared" si="7"/>
        <v>0</v>
      </c>
      <c r="AC60" s="116">
        <f t="shared" si="8"/>
        <v>0</v>
      </c>
      <c r="AD60" s="31"/>
      <c r="AG60"/>
      <c r="AH60"/>
    </row>
    <row r="61" spans="1:34" ht="12.75">
      <c r="A61" s="144" t="s">
        <v>97</v>
      </c>
      <c r="B61" s="53">
        <v>4</v>
      </c>
      <c r="C61" s="50">
        <v>4</v>
      </c>
      <c r="D61" s="50">
        <v>4</v>
      </c>
      <c r="E61" s="50">
        <v>4</v>
      </c>
      <c r="F61" s="50"/>
      <c r="G61" s="51"/>
      <c r="H61" s="63">
        <v>4</v>
      </c>
      <c r="I61" s="50">
        <v>4</v>
      </c>
      <c r="J61" s="63">
        <v>2</v>
      </c>
      <c r="K61" s="63">
        <v>4</v>
      </c>
      <c r="L61" s="63"/>
      <c r="M61" s="63">
        <v>4</v>
      </c>
      <c r="N61" s="55">
        <f t="shared" si="9"/>
        <v>34</v>
      </c>
      <c r="O61" s="24"/>
      <c r="P61" s="90">
        <v>4</v>
      </c>
      <c r="Q61" s="50">
        <v>4</v>
      </c>
      <c r="R61" s="50">
        <v>4</v>
      </c>
      <c r="S61" s="50">
        <v>4</v>
      </c>
      <c r="T61" s="50">
        <v>4</v>
      </c>
      <c r="U61" s="51"/>
      <c r="V61" s="50">
        <v>4</v>
      </c>
      <c r="W61" s="50">
        <v>4</v>
      </c>
      <c r="X61" s="50"/>
      <c r="Y61" s="50"/>
      <c r="Z61" s="50">
        <v>4</v>
      </c>
      <c r="AA61" s="63">
        <v>4</v>
      </c>
      <c r="AB61" s="55">
        <f t="shared" si="7"/>
        <v>36</v>
      </c>
      <c r="AC61" s="116">
        <f t="shared" si="8"/>
        <v>70</v>
      </c>
      <c r="AD61" s="31"/>
      <c r="AG61"/>
      <c r="AH61"/>
    </row>
    <row r="62" spans="1:34" ht="12.75">
      <c r="A62" s="144" t="s">
        <v>32</v>
      </c>
      <c r="B62" s="53"/>
      <c r="C62" s="50"/>
      <c r="D62" s="50"/>
      <c r="E62" s="50"/>
      <c r="F62" s="50"/>
      <c r="G62" s="51"/>
      <c r="H62" s="63"/>
      <c r="I62" s="50"/>
      <c r="J62" s="63"/>
      <c r="K62" s="63"/>
      <c r="L62" s="63"/>
      <c r="M62" s="63"/>
      <c r="N62" s="55">
        <f t="shared" si="9"/>
        <v>0</v>
      </c>
      <c r="O62" s="24"/>
      <c r="P62" s="90"/>
      <c r="Q62" s="50"/>
      <c r="R62" s="50"/>
      <c r="S62" s="50"/>
      <c r="T62" s="50"/>
      <c r="U62" s="51"/>
      <c r="V62" s="50"/>
      <c r="W62" s="50"/>
      <c r="X62" s="50"/>
      <c r="Y62" s="50"/>
      <c r="Z62" s="50"/>
      <c r="AA62" s="63"/>
      <c r="AB62" s="55">
        <f t="shared" si="7"/>
        <v>0</v>
      </c>
      <c r="AC62" s="116">
        <f t="shared" si="8"/>
        <v>0</v>
      </c>
      <c r="AD62" s="31"/>
      <c r="AG62"/>
      <c r="AH62"/>
    </row>
    <row r="63" spans="1:34" ht="12.75">
      <c r="A63" s="144" t="s">
        <v>65</v>
      </c>
      <c r="B63" s="53">
        <v>4</v>
      </c>
      <c r="C63" s="50">
        <v>4</v>
      </c>
      <c r="D63" s="50">
        <v>4</v>
      </c>
      <c r="E63" s="50">
        <v>3</v>
      </c>
      <c r="F63" s="50">
        <v>4</v>
      </c>
      <c r="G63" s="51"/>
      <c r="H63" s="63">
        <v>4</v>
      </c>
      <c r="I63" s="50">
        <v>4</v>
      </c>
      <c r="J63" s="63"/>
      <c r="K63" s="63"/>
      <c r="L63" s="63"/>
      <c r="M63" s="63"/>
      <c r="N63" s="55">
        <f t="shared" si="9"/>
        <v>27</v>
      </c>
      <c r="O63" s="24"/>
      <c r="P63" s="90">
        <v>4</v>
      </c>
      <c r="Q63" s="50">
        <v>4</v>
      </c>
      <c r="R63" s="50">
        <v>4</v>
      </c>
      <c r="S63" s="50">
        <v>4</v>
      </c>
      <c r="T63" s="50">
        <v>4</v>
      </c>
      <c r="U63" s="51"/>
      <c r="V63" s="50">
        <v>4</v>
      </c>
      <c r="W63" s="50">
        <v>4</v>
      </c>
      <c r="X63" s="50">
        <v>3</v>
      </c>
      <c r="Y63" s="50">
        <v>3</v>
      </c>
      <c r="Z63" s="50"/>
      <c r="AA63" s="63">
        <v>4</v>
      </c>
      <c r="AB63" s="55">
        <f t="shared" si="7"/>
        <v>38</v>
      </c>
      <c r="AC63" s="116">
        <f t="shared" si="8"/>
        <v>65</v>
      </c>
      <c r="AD63" s="31"/>
      <c r="AG63"/>
      <c r="AH63"/>
    </row>
    <row r="64" spans="1:34" ht="12.75">
      <c r="A64" s="144" t="s">
        <v>66</v>
      </c>
      <c r="B64" s="53">
        <v>4</v>
      </c>
      <c r="C64" s="50">
        <v>4</v>
      </c>
      <c r="D64" s="50">
        <v>4</v>
      </c>
      <c r="E64" s="50">
        <v>4</v>
      </c>
      <c r="F64" s="50">
        <v>4</v>
      </c>
      <c r="G64" s="51"/>
      <c r="H64" s="63">
        <v>4</v>
      </c>
      <c r="I64" s="50">
        <v>4</v>
      </c>
      <c r="J64" s="63"/>
      <c r="K64" s="63">
        <v>4</v>
      </c>
      <c r="L64" s="63"/>
      <c r="M64" s="63"/>
      <c r="N64" s="55">
        <f t="shared" si="9"/>
        <v>32</v>
      </c>
      <c r="O64" s="24"/>
      <c r="P64" s="90"/>
      <c r="Q64" s="50"/>
      <c r="R64" s="50">
        <v>4</v>
      </c>
      <c r="S64" s="50">
        <v>4</v>
      </c>
      <c r="T64" s="50">
        <v>4</v>
      </c>
      <c r="U64" s="51"/>
      <c r="V64" s="50">
        <v>4</v>
      </c>
      <c r="W64" s="50">
        <v>4</v>
      </c>
      <c r="X64" s="50">
        <v>4</v>
      </c>
      <c r="Y64" s="50">
        <v>4</v>
      </c>
      <c r="Z64" s="50">
        <v>4</v>
      </c>
      <c r="AA64" s="63">
        <v>4</v>
      </c>
      <c r="AB64" s="55">
        <f t="shared" si="7"/>
        <v>36</v>
      </c>
      <c r="AC64" s="116">
        <f t="shared" si="8"/>
        <v>68</v>
      </c>
      <c r="AD64" s="31"/>
      <c r="AG64"/>
      <c r="AH64"/>
    </row>
    <row r="65" spans="1:34" ht="12.75">
      <c r="A65" s="144" t="s">
        <v>67</v>
      </c>
      <c r="B65" s="53"/>
      <c r="C65" s="50"/>
      <c r="D65" s="50"/>
      <c r="E65" s="50">
        <v>1</v>
      </c>
      <c r="F65" s="50"/>
      <c r="G65" s="51"/>
      <c r="H65" s="63"/>
      <c r="I65" s="50"/>
      <c r="J65" s="63"/>
      <c r="K65" s="63"/>
      <c r="L65" s="63"/>
      <c r="M65" s="63"/>
      <c r="N65" s="55">
        <f t="shared" si="9"/>
        <v>1</v>
      </c>
      <c r="O65" s="24"/>
      <c r="P65" s="90"/>
      <c r="Q65" s="50"/>
      <c r="R65" s="50"/>
      <c r="S65" s="50"/>
      <c r="T65" s="50"/>
      <c r="U65" s="51"/>
      <c r="V65" s="50"/>
      <c r="W65" s="50"/>
      <c r="X65" s="50"/>
      <c r="Y65" s="50"/>
      <c r="Z65" s="50"/>
      <c r="AA65" s="63"/>
      <c r="AB65" s="55">
        <f t="shared" si="7"/>
        <v>0</v>
      </c>
      <c r="AC65" s="116">
        <f t="shared" si="8"/>
        <v>1</v>
      </c>
      <c r="AD65" s="31"/>
      <c r="AG65"/>
      <c r="AH65"/>
    </row>
    <row r="66" spans="1:34" ht="12.75">
      <c r="A66" s="144" t="s">
        <v>98</v>
      </c>
      <c r="B66" s="53">
        <v>4</v>
      </c>
      <c r="C66" s="50">
        <v>4</v>
      </c>
      <c r="D66" s="50"/>
      <c r="E66" s="50">
        <v>4</v>
      </c>
      <c r="F66" s="50">
        <v>4</v>
      </c>
      <c r="G66" s="51"/>
      <c r="H66" s="63">
        <v>4</v>
      </c>
      <c r="I66" s="50">
        <v>4</v>
      </c>
      <c r="J66" s="63">
        <v>4</v>
      </c>
      <c r="K66" s="63">
        <v>4</v>
      </c>
      <c r="L66" s="63">
        <v>4</v>
      </c>
      <c r="M66" s="63">
        <v>4</v>
      </c>
      <c r="N66" s="55">
        <f t="shared" si="9"/>
        <v>40</v>
      </c>
      <c r="O66" s="24"/>
      <c r="P66" s="90">
        <v>4</v>
      </c>
      <c r="Q66" s="50">
        <v>4</v>
      </c>
      <c r="R66" s="50">
        <v>4</v>
      </c>
      <c r="S66" s="50">
        <v>4</v>
      </c>
      <c r="T66" s="50">
        <v>4</v>
      </c>
      <c r="U66" s="51"/>
      <c r="V66" s="50">
        <v>4</v>
      </c>
      <c r="W66" s="50">
        <v>4</v>
      </c>
      <c r="X66" s="50">
        <v>4</v>
      </c>
      <c r="Y66" s="50">
        <v>4</v>
      </c>
      <c r="Z66" s="50">
        <v>4</v>
      </c>
      <c r="AA66" s="63">
        <v>4</v>
      </c>
      <c r="AB66" s="55">
        <f t="shared" si="7"/>
        <v>44</v>
      </c>
      <c r="AC66" s="116">
        <f t="shared" si="8"/>
        <v>84</v>
      </c>
      <c r="AD66" s="31"/>
      <c r="AG66"/>
      <c r="AH66"/>
    </row>
    <row r="67" spans="1:34" ht="12.75">
      <c r="A67" s="144" t="s">
        <v>68</v>
      </c>
      <c r="B67" s="53"/>
      <c r="C67" s="50">
        <v>4</v>
      </c>
      <c r="D67" s="50">
        <v>4</v>
      </c>
      <c r="E67" s="50"/>
      <c r="F67" s="50"/>
      <c r="G67" s="51"/>
      <c r="H67" s="63"/>
      <c r="I67" s="50"/>
      <c r="J67" s="63"/>
      <c r="K67" s="63"/>
      <c r="L67" s="63"/>
      <c r="M67" s="63"/>
      <c r="N67" s="55">
        <f t="shared" si="9"/>
        <v>8</v>
      </c>
      <c r="O67" s="24"/>
      <c r="P67" s="90">
        <v>4</v>
      </c>
      <c r="Q67" s="50">
        <v>3</v>
      </c>
      <c r="R67" s="50">
        <v>4</v>
      </c>
      <c r="S67" s="50">
        <v>4</v>
      </c>
      <c r="T67" s="50"/>
      <c r="U67" s="51"/>
      <c r="V67" s="50"/>
      <c r="W67" s="50"/>
      <c r="X67" s="50"/>
      <c r="Y67" s="50"/>
      <c r="Z67" s="50"/>
      <c r="AA67" s="63"/>
      <c r="AB67" s="55">
        <f t="shared" si="7"/>
        <v>15</v>
      </c>
      <c r="AC67" s="116">
        <f t="shared" si="8"/>
        <v>23</v>
      </c>
      <c r="AD67" s="31"/>
      <c r="AG67"/>
      <c r="AH67"/>
    </row>
    <row r="68" spans="1:34" ht="12.75">
      <c r="A68" s="144" t="s">
        <v>99</v>
      </c>
      <c r="B68" s="53"/>
      <c r="C68" s="50"/>
      <c r="D68" s="50"/>
      <c r="E68" s="50"/>
      <c r="F68" s="50"/>
      <c r="G68" s="51"/>
      <c r="H68" s="63"/>
      <c r="I68" s="50"/>
      <c r="J68" s="63"/>
      <c r="K68" s="63"/>
      <c r="L68" s="63"/>
      <c r="M68" s="63"/>
      <c r="N68" s="55">
        <f t="shared" si="9"/>
        <v>0</v>
      </c>
      <c r="O68" s="24"/>
      <c r="P68" s="90"/>
      <c r="Q68" s="50"/>
      <c r="R68" s="50"/>
      <c r="S68" s="50"/>
      <c r="T68" s="50"/>
      <c r="U68" s="51"/>
      <c r="V68" s="50"/>
      <c r="W68" s="50"/>
      <c r="X68" s="50"/>
      <c r="Y68" s="50"/>
      <c r="Z68" s="50"/>
      <c r="AA68" s="63"/>
      <c r="AB68" s="55">
        <f t="shared" si="7"/>
        <v>0</v>
      </c>
      <c r="AC68" s="116">
        <f t="shared" si="8"/>
        <v>0</v>
      </c>
      <c r="AD68" s="31"/>
      <c r="AG68"/>
      <c r="AH68"/>
    </row>
    <row r="69" spans="1:34" ht="12.75">
      <c r="A69" s="144" t="s">
        <v>33</v>
      </c>
      <c r="B69" s="53"/>
      <c r="C69" s="50"/>
      <c r="D69" s="50"/>
      <c r="E69" s="50"/>
      <c r="F69" s="50"/>
      <c r="G69" s="51"/>
      <c r="H69" s="63"/>
      <c r="I69" s="50"/>
      <c r="J69" s="63"/>
      <c r="K69" s="63"/>
      <c r="L69" s="63"/>
      <c r="M69" s="63"/>
      <c r="N69" s="55">
        <f t="shared" si="9"/>
        <v>0</v>
      </c>
      <c r="O69" s="24"/>
      <c r="P69" s="90"/>
      <c r="Q69" s="50"/>
      <c r="R69" s="50"/>
      <c r="S69" s="50"/>
      <c r="T69" s="50"/>
      <c r="U69" s="51"/>
      <c r="V69" s="50"/>
      <c r="W69" s="50"/>
      <c r="X69" s="50"/>
      <c r="Y69" s="50"/>
      <c r="Z69" s="50"/>
      <c r="AA69" s="63"/>
      <c r="AB69" s="55">
        <f t="shared" si="7"/>
        <v>0</v>
      </c>
      <c r="AC69" s="116">
        <f t="shared" si="8"/>
        <v>0</v>
      </c>
      <c r="AD69" s="31"/>
      <c r="AG69"/>
      <c r="AH69"/>
    </row>
    <row r="70" spans="1:34" ht="12.75">
      <c r="A70" s="144" t="s">
        <v>55</v>
      </c>
      <c r="B70" s="53"/>
      <c r="C70" s="50"/>
      <c r="D70" s="50"/>
      <c r="E70" s="50"/>
      <c r="F70" s="50"/>
      <c r="G70" s="51"/>
      <c r="H70" s="63"/>
      <c r="I70" s="50"/>
      <c r="J70" s="63"/>
      <c r="K70" s="63"/>
      <c r="L70" s="63"/>
      <c r="M70" s="63"/>
      <c r="N70" s="55">
        <f t="shared" si="9"/>
        <v>0</v>
      </c>
      <c r="O70" s="24"/>
      <c r="P70" s="90"/>
      <c r="Q70" s="50"/>
      <c r="R70" s="50"/>
      <c r="S70" s="50"/>
      <c r="T70" s="50"/>
      <c r="U70" s="51"/>
      <c r="V70" s="50"/>
      <c r="W70" s="50"/>
      <c r="X70" s="50"/>
      <c r="Y70" s="50"/>
      <c r="Z70" s="50"/>
      <c r="AA70" s="63"/>
      <c r="AB70" s="55">
        <f t="shared" si="7"/>
        <v>0</v>
      </c>
      <c r="AC70" s="116">
        <f t="shared" si="8"/>
        <v>0</v>
      </c>
      <c r="AD70" s="31"/>
      <c r="AG70"/>
      <c r="AH70"/>
    </row>
    <row r="71" spans="1:34" ht="12.75">
      <c r="A71" s="144" t="s">
        <v>100</v>
      </c>
      <c r="B71" s="53">
        <v>4</v>
      </c>
      <c r="C71" s="50">
        <v>4</v>
      </c>
      <c r="D71" s="50">
        <v>4</v>
      </c>
      <c r="E71" s="50"/>
      <c r="F71" s="50"/>
      <c r="G71" s="51"/>
      <c r="H71" s="63">
        <v>4</v>
      </c>
      <c r="I71" s="50">
        <v>4</v>
      </c>
      <c r="J71" s="63">
        <v>4</v>
      </c>
      <c r="K71" s="63">
        <v>4</v>
      </c>
      <c r="L71" s="63">
        <v>4</v>
      </c>
      <c r="M71" s="63">
        <v>4</v>
      </c>
      <c r="N71" s="55">
        <f t="shared" si="9"/>
        <v>36</v>
      </c>
      <c r="O71" s="24"/>
      <c r="P71" s="90">
        <v>4</v>
      </c>
      <c r="Q71" s="50">
        <v>3</v>
      </c>
      <c r="R71" s="50"/>
      <c r="S71" s="50"/>
      <c r="T71" s="50">
        <v>4</v>
      </c>
      <c r="U71" s="51"/>
      <c r="V71" s="50">
        <v>4</v>
      </c>
      <c r="W71" s="50">
        <v>4</v>
      </c>
      <c r="X71" s="50">
        <v>4</v>
      </c>
      <c r="Y71" s="50">
        <v>4</v>
      </c>
      <c r="Z71" s="50">
        <v>4</v>
      </c>
      <c r="AA71" s="63">
        <v>4</v>
      </c>
      <c r="AB71" s="55">
        <f t="shared" si="7"/>
        <v>35</v>
      </c>
      <c r="AC71" s="116">
        <f t="shared" si="8"/>
        <v>71</v>
      </c>
      <c r="AD71" s="31"/>
      <c r="AG71"/>
      <c r="AH71"/>
    </row>
    <row r="72" spans="1:34" ht="12.75">
      <c r="A72" s="144" t="s">
        <v>101</v>
      </c>
      <c r="B72" s="59"/>
      <c r="C72" s="58"/>
      <c r="D72" s="58"/>
      <c r="E72" s="58"/>
      <c r="F72" s="58"/>
      <c r="G72" s="102"/>
      <c r="H72" s="64"/>
      <c r="I72" s="58"/>
      <c r="J72" s="64"/>
      <c r="K72" s="64"/>
      <c r="L72" s="64"/>
      <c r="M72" s="64">
        <v>1</v>
      </c>
      <c r="N72" s="55">
        <f t="shared" si="9"/>
        <v>1</v>
      </c>
      <c r="O72" s="24"/>
      <c r="P72" s="93"/>
      <c r="Q72" s="58"/>
      <c r="R72" s="58"/>
      <c r="S72" s="58"/>
      <c r="T72" s="58"/>
      <c r="U72" s="51"/>
      <c r="V72" s="58"/>
      <c r="W72" s="58"/>
      <c r="X72" s="58"/>
      <c r="Y72" s="58"/>
      <c r="Z72" s="58"/>
      <c r="AA72" s="64"/>
      <c r="AB72" s="55">
        <f t="shared" si="7"/>
        <v>0</v>
      </c>
      <c r="AC72" s="116">
        <f t="shared" si="8"/>
        <v>1</v>
      </c>
      <c r="AD72" s="31"/>
      <c r="AG72"/>
      <c r="AH72"/>
    </row>
    <row r="73" spans="1:34" ht="12.75">
      <c r="A73" s="144" t="s">
        <v>38</v>
      </c>
      <c r="B73" s="59"/>
      <c r="C73" s="58"/>
      <c r="D73" s="58"/>
      <c r="E73" s="58"/>
      <c r="F73" s="58"/>
      <c r="G73" s="102"/>
      <c r="H73" s="64"/>
      <c r="I73" s="58"/>
      <c r="J73" s="64"/>
      <c r="K73" s="64"/>
      <c r="L73" s="64"/>
      <c r="M73" s="64"/>
      <c r="N73" s="55">
        <f t="shared" si="9"/>
        <v>0</v>
      </c>
      <c r="O73" s="24"/>
      <c r="P73" s="93"/>
      <c r="Q73" s="58"/>
      <c r="R73" s="58"/>
      <c r="S73" s="58"/>
      <c r="T73" s="58"/>
      <c r="U73" s="131"/>
      <c r="V73" s="58"/>
      <c r="W73" s="58"/>
      <c r="X73" s="58"/>
      <c r="Y73" s="58"/>
      <c r="Z73" s="58"/>
      <c r="AA73" s="64"/>
      <c r="AB73" s="55">
        <f t="shared" si="7"/>
        <v>0</v>
      </c>
      <c r="AC73" s="116">
        <f t="shared" si="8"/>
        <v>0</v>
      </c>
      <c r="AD73" s="31"/>
      <c r="AG73"/>
      <c r="AH73"/>
    </row>
    <row r="74" spans="1:34" ht="12.75">
      <c r="A74" s="144" t="s">
        <v>9</v>
      </c>
      <c r="B74" s="59"/>
      <c r="C74" s="58"/>
      <c r="D74" s="58"/>
      <c r="E74" s="58"/>
      <c r="F74" s="58"/>
      <c r="G74" s="102"/>
      <c r="H74" s="64"/>
      <c r="I74" s="58"/>
      <c r="J74" s="64"/>
      <c r="K74" s="64"/>
      <c r="L74" s="64"/>
      <c r="M74" s="64"/>
      <c r="N74" s="55">
        <f t="shared" si="9"/>
        <v>0</v>
      </c>
      <c r="O74" s="24"/>
      <c r="P74" s="93"/>
      <c r="Q74" s="58"/>
      <c r="R74" s="58"/>
      <c r="S74" s="58"/>
      <c r="T74" s="58"/>
      <c r="U74" s="131"/>
      <c r="V74" s="58"/>
      <c r="W74" s="58"/>
      <c r="X74" s="58"/>
      <c r="Y74" s="58"/>
      <c r="Z74" s="58"/>
      <c r="AA74" s="64"/>
      <c r="AB74" s="55">
        <f t="shared" si="7"/>
        <v>0</v>
      </c>
      <c r="AC74" s="116">
        <f t="shared" si="8"/>
        <v>0</v>
      </c>
      <c r="AD74" s="31"/>
      <c r="AG74"/>
      <c r="AH74"/>
    </row>
    <row r="75" spans="1:34" ht="12.75">
      <c r="A75" s="144" t="s">
        <v>56</v>
      </c>
      <c r="B75" s="59"/>
      <c r="C75" s="58"/>
      <c r="D75" s="58"/>
      <c r="E75" s="58"/>
      <c r="F75" s="58"/>
      <c r="G75" s="102"/>
      <c r="H75" s="64"/>
      <c r="I75" s="58"/>
      <c r="J75" s="64"/>
      <c r="K75" s="64"/>
      <c r="L75" s="64"/>
      <c r="M75" s="64"/>
      <c r="N75" s="55">
        <f t="shared" si="9"/>
        <v>0</v>
      </c>
      <c r="O75" s="24"/>
      <c r="P75" s="93"/>
      <c r="Q75" s="58"/>
      <c r="R75" s="58"/>
      <c r="S75" s="58"/>
      <c r="T75" s="58"/>
      <c r="U75" s="51"/>
      <c r="V75" s="58"/>
      <c r="W75" s="58"/>
      <c r="X75" s="58"/>
      <c r="Y75" s="58"/>
      <c r="Z75" s="58"/>
      <c r="AA75" s="64"/>
      <c r="AB75" s="55">
        <f t="shared" si="7"/>
        <v>0</v>
      </c>
      <c r="AC75" s="116">
        <f t="shared" si="8"/>
        <v>0</v>
      </c>
      <c r="AD75" s="31"/>
      <c r="AG75"/>
      <c r="AH75"/>
    </row>
    <row r="76" spans="1:34" ht="12.75">
      <c r="A76" s="144" t="s">
        <v>102</v>
      </c>
      <c r="B76" s="59"/>
      <c r="C76" s="58"/>
      <c r="D76" s="58"/>
      <c r="E76" s="58"/>
      <c r="F76" s="58"/>
      <c r="G76" s="102"/>
      <c r="H76" s="64"/>
      <c r="I76" s="58"/>
      <c r="J76" s="64"/>
      <c r="K76" s="64"/>
      <c r="L76" s="64"/>
      <c r="M76" s="64"/>
      <c r="N76" s="55">
        <f t="shared" si="9"/>
        <v>0</v>
      </c>
      <c r="O76" s="24"/>
      <c r="P76" s="93"/>
      <c r="Q76" s="58"/>
      <c r="R76" s="58"/>
      <c r="S76" s="58"/>
      <c r="T76" s="58"/>
      <c r="U76" s="102"/>
      <c r="V76" s="58"/>
      <c r="W76" s="58"/>
      <c r="X76" s="58"/>
      <c r="Y76" s="58"/>
      <c r="Z76" s="58"/>
      <c r="AA76" s="64"/>
      <c r="AB76" s="55">
        <f t="shared" si="7"/>
        <v>0</v>
      </c>
      <c r="AC76" s="116">
        <f t="shared" si="8"/>
        <v>0</v>
      </c>
      <c r="AD76" s="31"/>
      <c r="AG76"/>
      <c r="AH76"/>
    </row>
    <row r="77" spans="1:34" ht="12.75">
      <c r="A77" s="144" t="s">
        <v>46</v>
      </c>
      <c r="B77" s="59"/>
      <c r="C77" s="58"/>
      <c r="D77" s="58"/>
      <c r="E77" s="58"/>
      <c r="F77" s="58"/>
      <c r="G77" s="102"/>
      <c r="H77" s="64"/>
      <c r="I77" s="58"/>
      <c r="J77" s="64"/>
      <c r="K77" s="64"/>
      <c r="L77" s="64"/>
      <c r="M77" s="64"/>
      <c r="N77" s="55">
        <f t="shared" si="9"/>
        <v>0</v>
      </c>
      <c r="O77" s="24"/>
      <c r="P77" s="93"/>
      <c r="Q77" s="58"/>
      <c r="R77" s="58"/>
      <c r="S77" s="58"/>
      <c r="T77" s="58"/>
      <c r="U77" s="102"/>
      <c r="V77" s="58"/>
      <c r="W77" s="58"/>
      <c r="X77" s="58"/>
      <c r="Y77" s="58"/>
      <c r="Z77" s="58"/>
      <c r="AA77" s="64"/>
      <c r="AB77" s="55">
        <f t="shared" si="7"/>
        <v>0</v>
      </c>
      <c r="AC77" s="116">
        <f t="shared" si="8"/>
        <v>0</v>
      </c>
      <c r="AD77" s="31"/>
      <c r="AG77"/>
      <c r="AH77"/>
    </row>
    <row r="78" spans="1:34" ht="12.75">
      <c r="A78" s="144" t="s">
        <v>69</v>
      </c>
      <c r="B78" s="59"/>
      <c r="C78" s="58"/>
      <c r="D78" s="58"/>
      <c r="E78" s="58"/>
      <c r="F78" s="58"/>
      <c r="G78" s="102"/>
      <c r="H78" s="64"/>
      <c r="I78" s="58"/>
      <c r="J78" s="64"/>
      <c r="K78" s="64"/>
      <c r="L78" s="64"/>
      <c r="M78" s="64"/>
      <c r="N78" s="55">
        <f t="shared" si="9"/>
        <v>0</v>
      </c>
      <c r="O78" s="24"/>
      <c r="P78" s="93"/>
      <c r="Q78" s="58"/>
      <c r="R78" s="58"/>
      <c r="S78" s="58"/>
      <c r="T78" s="58"/>
      <c r="U78" s="102"/>
      <c r="V78" s="58"/>
      <c r="W78" s="58"/>
      <c r="X78" s="58"/>
      <c r="Y78" s="58"/>
      <c r="Z78" s="58"/>
      <c r="AA78" s="64"/>
      <c r="AB78" s="55">
        <f t="shared" si="7"/>
        <v>0</v>
      </c>
      <c r="AC78" s="116">
        <f t="shared" si="8"/>
        <v>0</v>
      </c>
      <c r="AD78" s="31"/>
      <c r="AG78"/>
      <c r="AH78"/>
    </row>
    <row r="79" spans="1:34" ht="12.75">
      <c r="A79" s="144" t="s">
        <v>103</v>
      </c>
      <c r="B79" s="59"/>
      <c r="C79" s="58"/>
      <c r="D79" s="58"/>
      <c r="E79" s="58"/>
      <c r="F79" s="58"/>
      <c r="G79" s="102"/>
      <c r="H79" s="64"/>
      <c r="I79" s="58"/>
      <c r="J79" s="64"/>
      <c r="K79" s="64"/>
      <c r="L79" s="64"/>
      <c r="M79" s="64"/>
      <c r="N79" s="55">
        <f t="shared" si="9"/>
        <v>0</v>
      </c>
      <c r="O79" s="24"/>
      <c r="P79" s="93"/>
      <c r="Q79" s="58"/>
      <c r="R79" s="58"/>
      <c r="S79" s="58"/>
      <c r="T79" s="58"/>
      <c r="U79" s="102"/>
      <c r="V79" s="58"/>
      <c r="W79" s="58"/>
      <c r="X79" s="58"/>
      <c r="Y79" s="58"/>
      <c r="Z79" s="58"/>
      <c r="AA79" s="64"/>
      <c r="AB79" s="55">
        <f t="shared" si="7"/>
        <v>0</v>
      </c>
      <c r="AC79" s="116">
        <f t="shared" si="8"/>
        <v>0</v>
      </c>
      <c r="AD79" s="31"/>
      <c r="AG79"/>
      <c r="AH79"/>
    </row>
    <row r="80" spans="1:34" ht="12.75">
      <c r="A80" s="144" t="s">
        <v>70</v>
      </c>
      <c r="B80" s="59"/>
      <c r="C80" s="58"/>
      <c r="D80" s="58"/>
      <c r="E80" s="58"/>
      <c r="F80" s="58"/>
      <c r="G80" s="102"/>
      <c r="H80" s="64"/>
      <c r="I80" s="58"/>
      <c r="J80" s="64"/>
      <c r="K80" s="64"/>
      <c r="L80" s="64"/>
      <c r="M80" s="64"/>
      <c r="N80" s="55">
        <f t="shared" si="9"/>
        <v>0</v>
      </c>
      <c r="O80" s="24"/>
      <c r="P80" s="93"/>
      <c r="Q80" s="58"/>
      <c r="R80" s="58"/>
      <c r="S80" s="58"/>
      <c r="T80" s="58"/>
      <c r="U80" s="102"/>
      <c r="V80" s="58"/>
      <c r="W80" s="58"/>
      <c r="X80" s="58"/>
      <c r="Y80" s="58"/>
      <c r="Z80" s="58"/>
      <c r="AA80" s="64"/>
      <c r="AB80" s="55">
        <f t="shared" si="7"/>
        <v>0</v>
      </c>
      <c r="AC80" s="116">
        <f t="shared" si="8"/>
        <v>0</v>
      </c>
      <c r="AD80" s="31"/>
      <c r="AG80"/>
      <c r="AH80"/>
    </row>
    <row r="81" spans="1:34" ht="12.75">
      <c r="A81" s="144" t="s">
        <v>71</v>
      </c>
      <c r="B81" s="59"/>
      <c r="C81" s="58"/>
      <c r="D81" s="58"/>
      <c r="E81" s="58">
        <v>4</v>
      </c>
      <c r="F81" s="58">
        <v>4</v>
      </c>
      <c r="G81" s="102"/>
      <c r="H81" s="64">
        <v>4</v>
      </c>
      <c r="I81" s="58">
        <v>4</v>
      </c>
      <c r="J81" s="64">
        <v>4</v>
      </c>
      <c r="K81" s="64">
        <v>4</v>
      </c>
      <c r="L81" s="64">
        <v>4</v>
      </c>
      <c r="M81" s="64">
        <v>4</v>
      </c>
      <c r="N81" s="55">
        <f t="shared" si="9"/>
        <v>32</v>
      </c>
      <c r="O81" s="24"/>
      <c r="P81" s="93"/>
      <c r="Q81" s="58"/>
      <c r="R81" s="58"/>
      <c r="S81" s="58"/>
      <c r="T81" s="58">
        <v>4</v>
      </c>
      <c r="U81" s="102"/>
      <c r="V81" s="58">
        <v>4</v>
      </c>
      <c r="W81" s="58">
        <v>3</v>
      </c>
      <c r="X81" s="58">
        <v>4</v>
      </c>
      <c r="Y81" s="58">
        <v>4</v>
      </c>
      <c r="Z81" s="58">
        <v>4</v>
      </c>
      <c r="AA81" s="64">
        <v>4</v>
      </c>
      <c r="AB81" s="55">
        <f t="shared" si="7"/>
        <v>27</v>
      </c>
      <c r="AC81" s="116">
        <f t="shared" si="8"/>
        <v>59</v>
      </c>
      <c r="AD81" s="31"/>
      <c r="AG81"/>
      <c r="AH81"/>
    </row>
    <row r="82" spans="1:34" ht="12.75">
      <c r="A82" s="144" t="s">
        <v>72</v>
      </c>
      <c r="B82" s="59"/>
      <c r="C82" s="58"/>
      <c r="D82" s="58"/>
      <c r="E82" s="58"/>
      <c r="F82" s="58"/>
      <c r="G82" s="102"/>
      <c r="H82" s="64"/>
      <c r="I82" s="58"/>
      <c r="J82" s="64"/>
      <c r="K82" s="64"/>
      <c r="L82" s="64"/>
      <c r="M82" s="64"/>
      <c r="N82" s="55">
        <f t="shared" si="9"/>
        <v>0</v>
      </c>
      <c r="O82" s="24"/>
      <c r="P82" s="93"/>
      <c r="Q82" s="58"/>
      <c r="R82" s="58"/>
      <c r="S82" s="58"/>
      <c r="T82" s="58"/>
      <c r="U82" s="102"/>
      <c r="V82" s="58"/>
      <c r="W82" s="58"/>
      <c r="X82" s="58"/>
      <c r="Y82" s="58"/>
      <c r="Z82" s="58"/>
      <c r="AA82" s="64"/>
      <c r="AB82" s="55">
        <f t="shared" si="7"/>
        <v>0</v>
      </c>
      <c r="AC82" s="116">
        <f t="shared" si="8"/>
        <v>0</v>
      </c>
      <c r="AD82" s="31"/>
      <c r="AG82"/>
      <c r="AH82"/>
    </row>
    <row r="83" spans="1:34" ht="12.75">
      <c r="A83" s="144" t="s">
        <v>73</v>
      </c>
      <c r="B83" s="59"/>
      <c r="C83" s="58">
        <v>4</v>
      </c>
      <c r="D83" s="58">
        <v>4</v>
      </c>
      <c r="E83" s="58">
        <v>4</v>
      </c>
      <c r="F83" s="58"/>
      <c r="G83" s="102"/>
      <c r="H83" s="64"/>
      <c r="I83" s="58"/>
      <c r="J83" s="64"/>
      <c r="K83" s="64"/>
      <c r="L83" s="64"/>
      <c r="M83" s="64"/>
      <c r="N83" s="55">
        <f t="shared" si="9"/>
        <v>12</v>
      </c>
      <c r="O83" s="24"/>
      <c r="P83" s="93">
        <v>1</v>
      </c>
      <c r="Q83" s="58">
        <v>4</v>
      </c>
      <c r="R83" s="58">
        <v>3</v>
      </c>
      <c r="S83" s="58">
        <v>4</v>
      </c>
      <c r="T83" s="58">
        <v>4</v>
      </c>
      <c r="U83" s="102"/>
      <c r="V83" s="58"/>
      <c r="W83" s="58"/>
      <c r="X83" s="58"/>
      <c r="Y83" s="58">
        <v>2</v>
      </c>
      <c r="Z83" s="58"/>
      <c r="AA83" s="64"/>
      <c r="AB83" s="55">
        <f aca="true" t="shared" si="10" ref="AB83:AB97">SUM(P83:AA83)</f>
        <v>18</v>
      </c>
      <c r="AC83" s="116">
        <f aca="true" t="shared" si="11" ref="AC83:AC97">SUM(N83+AB83)</f>
        <v>30</v>
      </c>
      <c r="AD83" s="31"/>
      <c r="AG83"/>
      <c r="AH83"/>
    </row>
    <row r="84" spans="1:34" ht="12.75">
      <c r="A84" s="144" t="s">
        <v>107</v>
      </c>
      <c r="B84" s="59"/>
      <c r="C84" s="58"/>
      <c r="D84" s="58"/>
      <c r="E84" s="58"/>
      <c r="F84" s="58"/>
      <c r="G84" s="102"/>
      <c r="H84" s="64"/>
      <c r="I84" s="58"/>
      <c r="J84" s="64"/>
      <c r="K84" s="64"/>
      <c r="L84" s="64">
        <v>4</v>
      </c>
      <c r="M84" s="64">
        <v>4</v>
      </c>
      <c r="N84" s="55">
        <f t="shared" si="9"/>
        <v>8</v>
      </c>
      <c r="O84" s="24"/>
      <c r="P84" s="93"/>
      <c r="Q84" s="58"/>
      <c r="R84" s="58"/>
      <c r="S84" s="58"/>
      <c r="T84" s="58"/>
      <c r="U84" s="102"/>
      <c r="V84" s="58"/>
      <c r="W84" s="58"/>
      <c r="X84" s="58"/>
      <c r="Y84" s="58"/>
      <c r="Z84" s="58"/>
      <c r="AA84" s="64"/>
      <c r="AB84" s="55">
        <f t="shared" si="10"/>
        <v>0</v>
      </c>
      <c r="AC84" s="116">
        <f t="shared" si="11"/>
        <v>8</v>
      </c>
      <c r="AD84" s="31"/>
      <c r="AG84"/>
      <c r="AH84"/>
    </row>
    <row r="85" spans="1:34" ht="12.75">
      <c r="A85" s="144" t="s">
        <v>74</v>
      </c>
      <c r="B85" s="59">
        <v>4</v>
      </c>
      <c r="C85" s="58"/>
      <c r="D85" s="58">
        <v>4</v>
      </c>
      <c r="E85" s="58">
        <v>4</v>
      </c>
      <c r="F85" s="58">
        <v>4</v>
      </c>
      <c r="G85" s="102"/>
      <c r="H85" s="64">
        <v>4</v>
      </c>
      <c r="I85" s="58">
        <v>3</v>
      </c>
      <c r="J85" s="64">
        <v>4</v>
      </c>
      <c r="K85" s="64">
        <v>4</v>
      </c>
      <c r="L85" s="64">
        <v>4</v>
      </c>
      <c r="M85" s="64">
        <v>4</v>
      </c>
      <c r="N85" s="55">
        <f t="shared" si="9"/>
        <v>39</v>
      </c>
      <c r="O85" s="24"/>
      <c r="P85" s="93">
        <v>4</v>
      </c>
      <c r="Q85" s="58">
        <v>4</v>
      </c>
      <c r="R85" s="58"/>
      <c r="S85" s="58"/>
      <c r="T85" s="58">
        <v>4</v>
      </c>
      <c r="U85" s="102"/>
      <c r="V85" s="58">
        <v>4</v>
      </c>
      <c r="W85" s="58">
        <v>4</v>
      </c>
      <c r="X85" s="58">
        <v>4</v>
      </c>
      <c r="Y85" s="58">
        <v>4</v>
      </c>
      <c r="Z85" s="58">
        <v>4</v>
      </c>
      <c r="AA85" s="64">
        <v>4</v>
      </c>
      <c r="AB85" s="55">
        <f t="shared" si="10"/>
        <v>36</v>
      </c>
      <c r="AC85" s="116">
        <f t="shared" si="11"/>
        <v>75</v>
      </c>
      <c r="AD85" s="31"/>
      <c r="AG85"/>
      <c r="AH85"/>
    </row>
    <row r="86" spans="1:34" ht="12.75">
      <c r="A86" s="144" t="s">
        <v>131</v>
      </c>
      <c r="B86" s="59"/>
      <c r="C86" s="58"/>
      <c r="D86" s="58"/>
      <c r="E86" s="58"/>
      <c r="F86" s="58"/>
      <c r="G86" s="102"/>
      <c r="H86" s="64"/>
      <c r="I86" s="58"/>
      <c r="J86" s="64">
        <v>4</v>
      </c>
      <c r="K86" s="64">
        <v>4</v>
      </c>
      <c r="L86" s="64">
        <v>4</v>
      </c>
      <c r="M86" s="64"/>
      <c r="N86" s="55">
        <f t="shared" si="9"/>
        <v>12</v>
      </c>
      <c r="O86" s="24"/>
      <c r="P86" s="93"/>
      <c r="Q86" s="58"/>
      <c r="R86" s="58"/>
      <c r="S86" s="58"/>
      <c r="T86" s="58"/>
      <c r="U86" s="102"/>
      <c r="V86" s="58"/>
      <c r="W86" s="58"/>
      <c r="X86" s="58"/>
      <c r="Y86" s="58"/>
      <c r="Z86" s="58">
        <v>3</v>
      </c>
      <c r="AA86" s="64">
        <v>4</v>
      </c>
      <c r="AB86" s="55">
        <f t="shared" si="10"/>
        <v>7</v>
      </c>
      <c r="AC86" s="116">
        <f t="shared" si="11"/>
        <v>19</v>
      </c>
      <c r="AD86" s="31"/>
      <c r="AG86"/>
      <c r="AH86"/>
    </row>
    <row r="87" spans="1:34" ht="12.75">
      <c r="A87" s="144" t="s">
        <v>75</v>
      </c>
      <c r="B87" s="59">
        <v>3</v>
      </c>
      <c r="C87" s="58"/>
      <c r="D87" s="58">
        <v>4</v>
      </c>
      <c r="E87" s="58">
        <v>4</v>
      </c>
      <c r="F87" s="58">
        <v>4</v>
      </c>
      <c r="G87" s="102"/>
      <c r="H87" s="64">
        <v>4</v>
      </c>
      <c r="I87" s="58">
        <v>4</v>
      </c>
      <c r="J87" s="64">
        <v>4</v>
      </c>
      <c r="K87" s="64">
        <v>4</v>
      </c>
      <c r="L87" s="64">
        <v>4</v>
      </c>
      <c r="M87" s="64">
        <v>4</v>
      </c>
      <c r="N87" s="55">
        <f t="shared" si="9"/>
        <v>39</v>
      </c>
      <c r="O87" s="24"/>
      <c r="P87" s="93">
        <v>4</v>
      </c>
      <c r="Q87" s="58">
        <v>4</v>
      </c>
      <c r="R87" s="58">
        <v>4</v>
      </c>
      <c r="S87" s="58">
        <v>4</v>
      </c>
      <c r="T87" s="58"/>
      <c r="U87" s="102"/>
      <c r="V87" s="58">
        <v>4</v>
      </c>
      <c r="W87" s="58">
        <v>4</v>
      </c>
      <c r="X87" s="58">
        <v>4</v>
      </c>
      <c r="Y87" s="58">
        <v>4</v>
      </c>
      <c r="Z87" s="58"/>
      <c r="AA87" s="64"/>
      <c r="AB87" s="55">
        <f t="shared" si="10"/>
        <v>32</v>
      </c>
      <c r="AC87" s="116">
        <f t="shared" si="11"/>
        <v>71</v>
      </c>
      <c r="AD87" s="31"/>
      <c r="AG87"/>
      <c r="AH87"/>
    </row>
    <row r="88" spans="1:34" ht="12.75">
      <c r="A88" s="144" t="s">
        <v>104</v>
      </c>
      <c r="B88" s="59"/>
      <c r="C88" s="58"/>
      <c r="D88" s="58"/>
      <c r="E88" s="58"/>
      <c r="F88" s="58"/>
      <c r="G88" s="102"/>
      <c r="H88" s="64"/>
      <c r="I88" s="58"/>
      <c r="J88" s="64"/>
      <c r="K88" s="64"/>
      <c r="L88" s="64"/>
      <c r="M88" s="64"/>
      <c r="N88" s="55">
        <f t="shared" si="9"/>
        <v>0</v>
      </c>
      <c r="O88" s="24"/>
      <c r="P88" s="93"/>
      <c r="Q88" s="58"/>
      <c r="R88" s="58"/>
      <c r="S88" s="58"/>
      <c r="T88" s="58"/>
      <c r="U88" s="102"/>
      <c r="V88" s="58"/>
      <c r="W88" s="58"/>
      <c r="X88" s="58"/>
      <c r="Y88" s="58"/>
      <c r="Z88" s="58"/>
      <c r="AA88" s="64"/>
      <c r="AB88" s="55">
        <f t="shared" si="10"/>
        <v>0</v>
      </c>
      <c r="AC88" s="116">
        <f t="shared" si="11"/>
        <v>0</v>
      </c>
      <c r="AD88" s="31"/>
      <c r="AG88"/>
      <c r="AH88"/>
    </row>
    <row r="89" spans="1:34" ht="12.75">
      <c r="A89" s="144" t="s">
        <v>47</v>
      </c>
      <c r="B89" s="59"/>
      <c r="C89" s="58"/>
      <c r="D89" s="58"/>
      <c r="E89" s="58"/>
      <c r="F89" s="58"/>
      <c r="G89" s="102"/>
      <c r="H89" s="64"/>
      <c r="I89" s="58"/>
      <c r="J89" s="64"/>
      <c r="K89" s="64"/>
      <c r="L89" s="64"/>
      <c r="M89" s="64"/>
      <c r="N89" s="55">
        <f t="shared" si="9"/>
        <v>0</v>
      </c>
      <c r="O89" s="24"/>
      <c r="P89" s="93"/>
      <c r="Q89" s="58"/>
      <c r="R89" s="58"/>
      <c r="S89" s="58"/>
      <c r="T89" s="58"/>
      <c r="U89" s="102"/>
      <c r="V89" s="58"/>
      <c r="W89" s="58"/>
      <c r="X89" s="58"/>
      <c r="Y89" s="58"/>
      <c r="Z89" s="58"/>
      <c r="AA89" s="64"/>
      <c r="AB89" s="55">
        <f t="shared" si="10"/>
        <v>0</v>
      </c>
      <c r="AC89" s="116">
        <f t="shared" si="11"/>
        <v>0</v>
      </c>
      <c r="AD89" s="31"/>
      <c r="AG89"/>
      <c r="AH89"/>
    </row>
    <row r="90" spans="1:34" ht="12.75">
      <c r="A90" s="144" t="s">
        <v>39</v>
      </c>
      <c r="B90" s="59"/>
      <c r="C90" s="58"/>
      <c r="D90" s="58"/>
      <c r="E90" s="58"/>
      <c r="F90" s="58"/>
      <c r="G90" s="102"/>
      <c r="H90" s="64"/>
      <c r="I90" s="58"/>
      <c r="J90" s="64"/>
      <c r="K90" s="64"/>
      <c r="L90" s="64"/>
      <c r="M90" s="64">
        <v>3</v>
      </c>
      <c r="N90" s="55">
        <f t="shared" si="9"/>
        <v>3</v>
      </c>
      <c r="O90" s="24"/>
      <c r="P90" s="93"/>
      <c r="Q90" s="58"/>
      <c r="R90" s="58"/>
      <c r="S90" s="58"/>
      <c r="T90" s="58"/>
      <c r="U90" s="102"/>
      <c r="V90" s="58"/>
      <c r="W90" s="58"/>
      <c r="X90" s="58">
        <v>1</v>
      </c>
      <c r="Y90" s="58"/>
      <c r="Z90" s="58"/>
      <c r="AA90" s="64"/>
      <c r="AB90" s="55">
        <f t="shared" si="10"/>
        <v>1</v>
      </c>
      <c r="AC90" s="116">
        <f t="shared" si="11"/>
        <v>4</v>
      </c>
      <c r="AD90" s="31"/>
      <c r="AG90"/>
      <c r="AH90"/>
    </row>
    <row r="91" spans="1:34" ht="12.75">
      <c r="A91" s="144" t="s">
        <v>76</v>
      </c>
      <c r="B91" s="59"/>
      <c r="C91" s="58"/>
      <c r="D91" s="58"/>
      <c r="E91" s="58"/>
      <c r="F91" s="58"/>
      <c r="G91" s="102"/>
      <c r="H91" s="64"/>
      <c r="I91" s="58"/>
      <c r="J91" s="64"/>
      <c r="K91" s="64"/>
      <c r="L91" s="64"/>
      <c r="M91" s="64"/>
      <c r="N91" s="55">
        <f t="shared" si="9"/>
        <v>0</v>
      </c>
      <c r="O91" s="24"/>
      <c r="P91" s="93"/>
      <c r="Q91" s="58"/>
      <c r="R91" s="58"/>
      <c r="S91" s="58"/>
      <c r="T91" s="58"/>
      <c r="U91" s="102"/>
      <c r="V91" s="58"/>
      <c r="W91" s="58"/>
      <c r="X91" s="58"/>
      <c r="Y91" s="58"/>
      <c r="Z91" s="58"/>
      <c r="AA91" s="64"/>
      <c r="AB91" s="55">
        <f t="shared" si="10"/>
        <v>0</v>
      </c>
      <c r="AC91" s="116">
        <f t="shared" si="11"/>
        <v>0</v>
      </c>
      <c r="AD91" s="31"/>
      <c r="AG91"/>
      <c r="AH91"/>
    </row>
    <row r="92" spans="1:34" ht="12.75">
      <c r="A92" s="144" t="s">
        <v>35</v>
      </c>
      <c r="B92" s="59"/>
      <c r="C92" s="58"/>
      <c r="D92" s="58"/>
      <c r="E92" s="58"/>
      <c r="F92" s="58"/>
      <c r="G92" s="102"/>
      <c r="H92" s="64"/>
      <c r="I92" s="58"/>
      <c r="J92" s="64"/>
      <c r="K92" s="64"/>
      <c r="L92" s="64"/>
      <c r="M92" s="64"/>
      <c r="N92" s="55">
        <f t="shared" si="9"/>
        <v>0</v>
      </c>
      <c r="O92" s="24"/>
      <c r="P92" s="93"/>
      <c r="Q92" s="58"/>
      <c r="R92" s="58"/>
      <c r="S92" s="58"/>
      <c r="T92" s="58"/>
      <c r="U92" s="102"/>
      <c r="V92" s="58"/>
      <c r="W92" s="58"/>
      <c r="X92" s="58"/>
      <c r="Y92" s="58"/>
      <c r="Z92" s="58"/>
      <c r="AA92" s="64"/>
      <c r="AB92" s="55">
        <f t="shared" si="10"/>
        <v>0</v>
      </c>
      <c r="AC92" s="116">
        <f t="shared" si="11"/>
        <v>0</v>
      </c>
      <c r="AD92" s="31"/>
      <c r="AG92"/>
      <c r="AH92"/>
    </row>
    <row r="93" spans="1:34" ht="12.75">
      <c r="A93" s="144" t="s">
        <v>105</v>
      </c>
      <c r="B93" s="59">
        <v>1</v>
      </c>
      <c r="C93" s="58"/>
      <c r="D93" s="58"/>
      <c r="E93" s="58"/>
      <c r="F93" s="58">
        <v>3</v>
      </c>
      <c r="G93" s="102"/>
      <c r="H93" s="64"/>
      <c r="I93" s="58"/>
      <c r="J93" s="64">
        <v>2</v>
      </c>
      <c r="K93" s="64"/>
      <c r="L93" s="64">
        <v>4</v>
      </c>
      <c r="M93" s="64"/>
      <c r="N93" s="55">
        <f t="shared" si="9"/>
        <v>10</v>
      </c>
      <c r="O93" s="24"/>
      <c r="P93" s="93">
        <v>3</v>
      </c>
      <c r="Q93" s="58">
        <v>2</v>
      </c>
      <c r="R93" s="58"/>
      <c r="S93" s="58"/>
      <c r="T93" s="58"/>
      <c r="U93" s="102"/>
      <c r="V93" s="58"/>
      <c r="W93" s="58"/>
      <c r="X93" s="58"/>
      <c r="Y93" s="58"/>
      <c r="Z93" s="58">
        <v>3</v>
      </c>
      <c r="AA93" s="64"/>
      <c r="AB93" s="55">
        <f t="shared" si="10"/>
        <v>8</v>
      </c>
      <c r="AC93" s="116">
        <f t="shared" si="11"/>
        <v>18</v>
      </c>
      <c r="AD93" s="31"/>
      <c r="AG93"/>
      <c r="AH93"/>
    </row>
    <row r="94" spans="1:34" ht="12.75">
      <c r="A94" s="144" t="s">
        <v>77</v>
      </c>
      <c r="B94" s="59"/>
      <c r="C94" s="58"/>
      <c r="D94" s="58"/>
      <c r="E94" s="58"/>
      <c r="F94" s="58"/>
      <c r="G94" s="102"/>
      <c r="H94" s="64"/>
      <c r="I94" s="58"/>
      <c r="J94" s="64"/>
      <c r="K94" s="64"/>
      <c r="L94" s="64"/>
      <c r="M94" s="64"/>
      <c r="N94" s="55">
        <f t="shared" si="9"/>
        <v>0</v>
      </c>
      <c r="O94" s="24"/>
      <c r="P94" s="93"/>
      <c r="Q94" s="58"/>
      <c r="R94" s="58"/>
      <c r="S94" s="58"/>
      <c r="T94" s="58"/>
      <c r="U94" s="102"/>
      <c r="V94" s="58"/>
      <c r="W94" s="58"/>
      <c r="X94" s="58"/>
      <c r="Y94" s="58"/>
      <c r="Z94" s="58"/>
      <c r="AA94" s="64"/>
      <c r="AB94" s="55">
        <f t="shared" si="10"/>
        <v>0</v>
      </c>
      <c r="AC94" s="116">
        <f t="shared" si="11"/>
        <v>0</v>
      </c>
      <c r="AD94" s="31"/>
      <c r="AG94"/>
      <c r="AH94"/>
    </row>
    <row r="95" spans="1:34" ht="12.75">
      <c r="A95" s="144" t="s">
        <v>57</v>
      </c>
      <c r="B95" s="59"/>
      <c r="C95" s="58"/>
      <c r="D95" s="58"/>
      <c r="E95" s="58"/>
      <c r="F95" s="58"/>
      <c r="G95" s="102"/>
      <c r="H95" s="64"/>
      <c r="I95" s="58"/>
      <c r="J95" s="64"/>
      <c r="K95" s="64"/>
      <c r="L95" s="64"/>
      <c r="M95" s="64"/>
      <c r="N95" s="55">
        <f t="shared" si="9"/>
        <v>0</v>
      </c>
      <c r="O95" s="24"/>
      <c r="P95" s="93"/>
      <c r="Q95" s="58"/>
      <c r="R95" s="58"/>
      <c r="S95" s="58"/>
      <c r="T95" s="58"/>
      <c r="U95" s="102"/>
      <c r="V95" s="58"/>
      <c r="W95" s="58"/>
      <c r="X95" s="58"/>
      <c r="Y95" s="58"/>
      <c r="Z95" s="58"/>
      <c r="AA95" s="64"/>
      <c r="AB95" s="55">
        <f>SUM(P95:AA95)</f>
        <v>0</v>
      </c>
      <c r="AC95" s="116">
        <f>SUM(N95+AB95)</f>
        <v>0</v>
      </c>
      <c r="AD95" s="31"/>
      <c r="AG95"/>
      <c r="AH95"/>
    </row>
    <row r="96" spans="1:34" ht="12.75">
      <c r="A96" s="144" t="s">
        <v>106</v>
      </c>
      <c r="B96" s="59"/>
      <c r="C96" s="58"/>
      <c r="D96" s="58"/>
      <c r="E96" s="58"/>
      <c r="F96" s="58"/>
      <c r="G96" s="102"/>
      <c r="H96" s="64"/>
      <c r="I96" s="58"/>
      <c r="J96" s="64"/>
      <c r="K96" s="64"/>
      <c r="L96" s="64"/>
      <c r="M96" s="64"/>
      <c r="N96" s="55">
        <f t="shared" si="9"/>
        <v>0</v>
      </c>
      <c r="O96" s="24"/>
      <c r="P96" s="93"/>
      <c r="Q96" s="58"/>
      <c r="R96" s="58"/>
      <c r="S96" s="58"/>
      <c r="T96" s="58"/>
      <c r="U96" s="102"/>
      <c r="V96" s="58"/>
      <c r="W96" s="58"/>
      <c r="X96" s="58"/>
      <c r="Y96" s="58"/>
      <c r="Z96" s="58"/>
      <c r="AA96" s="64"/>
      <c r="AB96" s="55">
        <f t="shared" si="10"/>
        <v>0</v>
      </c>
      <c r="AC96" s="116">
        <f t="shared" si="11"/>
        <v>0</v>
      </c>
      <c r="AD96" s="31"/>
      <c r="AG96"/>
      <c r="AH96"/>
    </row>
    <row r="97" spans="1:34" ht="12.75">
      <c r="A97" s="144" t="s">
        <v>36</v>
      </c>
      <c r="B97" s="57"/>
      <c r="C97" s="52"/>
      <c r="D97" s="52"/>
      <c r="E97" s="52"/>
      <c r="F97" s="52">
        <v>1</v>
      </c>
      <c r="G97" s="101"/>
      <c r="H97" s="52"/>
      <c r="I97" s="52"/>
      <c r="J97" s="65"/>
      <c r="K97" s="65"/>
      <c r="L97" s="65"/>
      <c r="M97" s="65"/>
      <c r="N97" s="55">
        <f t="shared" si="9"/>
        <v>1</v>
      </c>
      <c r="O97" s="24"/>
      <c r="P97" s="94"/>
      <c r="Q97" s="52"/>
      <c r="R97" s="52"/>
      <c r="S97" s="52"/>
      <c r="T97" s="52"/>
      <c r="U97" s="101"/>
      <c r="V97" s="52"/>
      <c r="W97" s="52"/>
      <c r="X97" s="52"/>
      <c r="Y97" s="52"/>
      <c r="Z97" s="52"/>
      <c r="AA97" s="65"/>
      <c r="AB97" s="55">
        <f t="shared" si="10"/>
        <v>0</v>
      </c>
      <c r="AC97" s="116">
        <f t="shared" si="11"/>
        <v>1</v>
      </c>
      <c r="AD97" s="31"/>
      <c r="AG97"/>
      <c r="AH97"/>
    </row>
    <row r="98" spans="1:34" ht="12.75">
      <c r="A98" s="86" t="s">
        <v>10</v>
      </c>
      <c r="B98" s="97">
        <f>SUM(B54:B97)</f>
        <v>32</v>
      </c>
      <c r="C98" s="97">
        <f aca="true" t="shared" si="12" ref="C98:M98">SUM(C54:C97)</f>
        <v>32</v>
      </c>
      <c r="D98" s="97">
        <f t="shared" si="12"/>
        <v>32</v>
      </c>
      <c r="E98" s="97">
        <f t="shared" si="12"/>
        <v>32</v>
      </c>
      <c r="F98" s="97">
        <f t="shared" si="12"/>
        <v>32</v>
      </c>
      <c r="G98" s="97">
        <f t="shared" si="12"/>
        <v>0</v>
      </c>
      <c r="H98" s="97">
        <f t="shared" si="12"/>
        <v>32</v>
      </c>
      <c r="I98" s="97">
        <f t="shared" si="12"/>
        <v>32</v>
      </c>
      <c r="J98" s="97">
        <f t="shared" si="12"/>
        <v>32</v>
      </c>
      <c r="K98" s="97">
        <f t="shared" si="12"/>
        <v>32</v>
      </c>
      <c r="L98" s="97">
        <f t="shared" si="12"/>
        <v>32</v>
      </c>
      <c r="M98" s="97">
        <f t="shared" si="12"/>
        <v>32</v>
      </c>
      <c r="N98" s="21">
        <f>SUM(N54:N97)</f>
        <v>352</v>
      </c>
      <c r="O98" s="23"/>
      <c r="P98" s="104">
        <f>SUM(P54:P97)</f>
        <v>32</v>
      </c>
      <c r="Q98" s="97">
        <f aca="true" t="shared" si="13" ref="Q98:AA98">SUM(Q54:Q97)</f>
        <v>32</v>
      </c>
      <c r="R98" s="97">
        <f t="shared" si="13"/>
        <v>32</v>
      </c>
      <c r="S98" s="97">
        <f t="shared" si="13"/>
        <v>32</v>
      </c>
      <c r="T98" s="97">
        <f t="shared" si="13"/>
        <v>32</v>
      </c>
      <c r="U98" s="97">
        <f t="shared" si="13"/>
        <v>0</v>
      </c>
      <c r="V98" s="97">
        <f t="shared" si="13"/>
        <v>32</v>
      </c>
      <c r="W98" s="97">
        <f t="shared" si="13"/>
        <v>32</v>
      </c>
      <c r="X98" s="97">
        <f t="shared" si="13"/>
        <v>32</v>
      </c>
      <c r="Y98" s="97">
        <f t="shared" si="13"/>
        <v>32</v>
      </c>
      <c r="Z98" s="97">
        <f t="shared" si="13"/>
        <v>32</v>
      </c>
      <c r="AA98" s="97">
        <f t="shared" si="13"/>
        <v>32</v>
      </c>
      <c r="AB98" s="105">
        <f>SUM(AB54:AB97)</f>
        <v>352</v>
      </c>
      <c r="AC98" s="113">
        <f t="shared" si="8"/>
        <v>704</v>
      </c>
      <c r="AD98" s="31"/>
      <c r="AG98"/>
      <c r="AH98"/>
    </row>
    <row r="99" spans="1:34" ht="12.75">
      <c r="A99" s="9" t="s">
        <v>17</v>
      </c>
      <c r="B99" s="22"/>
      <c r="C99" s="22"/>
      <c r="D99" s="260">
        <f>SUM(N48/N98)</f>
        <v>203.75852272727272</v>
      </c>
      <c r="E99" s="261"/>
      <c r="F99" s="262">
        <f>SUM(D99*4)</f>
        <v>815.0340909090909</v>
      </c>
      <c r="G99" s="262"/>
      <c r="H99" s="22"/>
      <c r="I99" s="9" t="s">
        <v>27</v>
      </c>
      <c r="J99" s="9"/>
      <c r="K99" s="22"/>
      <c r="L99" s="22"/>
      <c r="M99" s="260">
        <f>SUM(N48+AB48)/(N98+AB98)</f>
        <v>202.4786931818182</v>
      </c>
      <c r="N99" s="264"/>
      <c r="O99" s="264"/>
      <c r="Q99" s="22"/>
      <c r="R99" s="22"/>
      <c r="S99" s="22"/>
      <c r="T99" s="9" t="s">
        <v>16</v>
      </c>
      <c r="Y99" s="258">
        <f>SUM(AB48/AB98)</f>
        <v>201.19886363636363</v>
      </c>
      <c r="Z99" s="259"/>
      <c r="AA99" s="260">
        <f>SUM(Y99*4)</f>
        <v>804.7954545454545</v>
      </c>
      <c r="AB99" s="264"/>
      <c r="AC99" s="264"/>
      <c r="AD99" s="22"/>
      <c r="AE99" s="22"/>
      <c r="AF99" s="22"/>
      <c r="AG99" s="23"/>
      <c r="AH99" s="26"/>
    </row>
    <row r="100" spans="8:33" ht="12.75">
      <c r="H100" s="23"/>
      <c r="I100" s="25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3"/>
    </row>
    <row r="101" spans="6:33" ht="12.75">
      <c r="F101" s="263"/>
      <c r="G101" s="263"/>
      <c r="AA101" s="126"/>
      <c r="AB101" s="22"/>
      <c r="AC101" s="22"/>
      <c r="AD101" s="22"/>
      <c r="AE101" s="22"/>
      <c r="AF101" s="22"/>
      <c r="AG101" s="23"/>
    </row>
  </sheetData>
  <sheetProtection/>
  <mergeCells count="6">
    <mergeCell ref="Y99:Z99"/>
    <mergeCell ref="D99:E99"/>
    <mergeCell ref="F99:G99"/>
    <mergeCell ref="F101:G101"/>
    <mergeCell ref="M99:O99"/>
    <mergeCell ref="AA99:AC99"/>
  </mergeCells>
  <printOptions/>
  <pageMargins left="0.07874015748031496" right="0" top="0.35433070866141736" bottom="0.15748031496062992" header="0.1968503937007874" footer="0.11811023622047245"/>
  <pageSetup horizontalDpi="360" verticalDpi="360" orientation="landscape" paperSize="9" r:id="rId1"/>
  <headerFooter alignWithMargins="0">
    <oddHeader>&amp;L&amp;F&amp;C
&amp;R&amp;D</oddHeader>
  </headerFooter>
  <rowBreaks count="1" manualBreakCount="1">
    <brk id="49" max="255" man="1"/>
  </rowBreaks>
  <ignoredErrors>
    <ignoredError sqref="D9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H101"/>
  <sheetViews>
    <sheetView zoomScale="80" zoomScaleNormal="80" zoomScalePageLayoutView="0" workbookViewId="0" topLeftCell="A1">
      <selection activeCell="L50" sqref="L50"/>
    </sheetView>
  </sheetViews>
  <sheetFormatPr defaultColWidth="9.140625" defaultRowHeight="12.75"/>
  <cols>
    <col min="1" max="1" width="17.57421875" style="0" customWidth="1"/>
    <col min="2" max="2" width="4.28125" style="0" customWidth="1"/>
    <col min="3" max="4" width="4.421875" style="0" customWidth="1"/>
    <col min="5" max="5" width="4.7109375" style="0" customWidth="1"/>
    <col min="6" max="6" width="4.421875" style="0" customWidth="1"/>
    <col min="7" max="8" width="4.7109375" style="0" customWidth="1"/>
    <col min="9" max="10" width="4.421875" style="0" customWidth="1"/>
    <col min="11" max="11" width="4.28125" style="0" customWidth="1"/>
    <col min="12" max="12" width="4.421875" style="0" customWidth="1"/>
    <col min="13" max="13" width="3.8515625" style="0" customWidth="1"/>
    <col min="14" max="14" width="5.28125" style="0" customWidth="1"/>
    <col min="15" max="15" width="0.85546875" style="0" customWidth="1"/>
    <col min="16" max="16" width="4.421875" style="0" customWidth="1"/>
    <col min="17" max="18" width="4.7109375" style="0" customWidth="1"/>
    <col min="19" max="20" width="4.57421875" style="0" customWidth="1"/>
    <col min="21" max="21" width="4.7109375" style="0" customWidth="1"/>
    <col min="22" max="22" width="4.421875" style="0" customWidth="1"/>
    <col min="23" max="23" width="4.28125" style="0" customWidth="1"/>
    <col min="24" max="25" width="4.421875" style="0" customWidth="1"/>
    <col min="26" max="27" width="4.28125" style="0" customWidth="1"/>
    <col min="28" max="28" width="5.7109375" style="0" customWidth="1"/>
    <col min="29" max="29" width="5.57421875" style="0" customWidth="1"/>
    <col min="30" max="31" width="4.7109375" style="0" customWidth="1"/>
    <col min="32" max="32" width="5.28125" style="0" customWidth="1"/>
    <col min="33" max="33" width="5.421875" style="11" customWidth="1"/>
    <col min="34" max="34" width="3.7109375" style="11" customWidth="1"/>
  </cols>
  <sheetData>
    <row r="2" spans="1:20" ht="13.5" customHeight="1" thickBot="1">
      <c r="A2" s="95" t="s">
        <v>78</v>
      </c>
      <c r="B2" s="9"/>
      <c r="F2" s="9" t="s">
        <v>11</v>
      </c>
      <c r="P2" s="9" t="s">
        <v>26</v>
      </c>
      <c r="R2" s="10"/>
      <c r="S2" s="10"/>
      <c r="T2" s="9"/>
    </row>
    <row r="3" spans="1:34" ht="14.25" thickBot="1" thickTop="1">
      <c r="A3" s="85" t="s">
        <v>0</v>
      </c>
      <c r="B3" s="13">
        <v>1</v>
      </c>
      <c r="C3" s="13">
        <v>2</v>
      </c>
      <c r="D3" s="13">
        <v>3</v>
      </c>
      <c r="E3" s="12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2" t="s">
        <v>12</v>
      </c>
      <c r="O3" s="29"/>
      <c r="P3" s="88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3">
        <v>8</v>
      </c>
      <c r="X3" s="13">
        <v>9</v>
      </c>
      <c r="Y3" s="13">
        <v>10</v>
      </c>
      <c r="Z3" s="13">
        <v>11</v>
      </c>
      <c r="AA3" s="13">
        <v>12</v>
      </c>
      <c r="AB3" s="33" t="s">
        <v>12</v>
      </c>
      <c r="AC3" s="110" t="s">
        <v>37</v>
      </c>
      <c r="AD3" s="31"/>
      <c r="AG3"/>
      <c r="AH3"/>
    </row>
    <row r="4" spans="1:34" ht="13.5" thickTop="1">
      <c r="A4" s="144" t="s">
        <v>64</v>
      </c>
      <c r="B4" s="19"/>
      <c r="C4" s="49"/>
      <c r="D4" s="49">
        <v>912</v>
      </c>
      <c r="E4" s="60">
        <v>736</v>
      </c>
      <c r="F4" s="60">
        <v>704</v>
      </c>
      <c r="G4" s="106"/>
      <c r="H4" s="62"/>
      <c r="I4" s="62"/>
      <c r="J4" s="49"/>
      <c r="K4" s="49"/>
      <c r="L4" s="49"/>
      <c r="M4" s="49"/>
      <c r="N4" s="54">
        <f aca="true" t="shared" si="0" ref="N4:N47">SUM(B4:M4)</f>
        <v>2352</v>
      </c>
      <c r="O4" s="30"/>
      <c r="P4" s="89"/>
      <c r="Q4" s="49"/>
      <c r="R4" s="49">
        <v>679</v>
      </c>
      <c r="S4" s="49">
        <v>731</v>
      </c>
      <c r="T4" s="49"/>
      <c r="U4" s="130"/>
      <c r="V4" s="49"/>
      <c r="W4" s="49"/>
      <c r="X4" s="145"/>
      <c r="Y4" s="145"/>
      <c r="Z4" s="145"/>
      <c r="AA4" s="62"/>
      <c r="AB4" s="127">
        <f aca="true" t="shared" si="1" ref="AB4:AB47">SUM(P4:AA4)</f>
        <v>1410</v>
      </c>
      <c r="AC4" s="129">
        <f aca="true" t="shared" si="2" ref="AC4:AC47">SUM(N4+AB4)</f>
        <v>3762</v>
      </c>
      <c r="AD4" s="32"/>
      <c r="AG4"/>
      <c r="AH4"/>
    </row>
    <row r="5" spans="1:34" ht="12.75">
      <c r="A5" s="144" t="s">
        <v>96</v>
      </c>
      <c r="B5" s="53"/>
      <c r="C5" s="50"/>
      <c r="D5" s="50"/>
      <c r="E5" s="61"/>
      <c r="F5" s="61"/>
      <c r="G5" s="51"/>
      <c r="H5" s="63"/>
      <c r="I5" s="63"/>
      <c r="J5" s="50"/>
      <c r="K5" s="50"/>
      <c r="L5" s="50"/>
      <c r="M5" s="50"/>
      <c r="N5" s="55">
        <f t="shared" si="0"/>
        <v>0</v>
      </c>
      <c r="O5" s="30"/>
      <c r="P5" s="90"/>
      <c r="Q5" s="50"/>
      <c r="R5" s="50"/>
      <c r="S5" s="50"/>
      <c r="T5" s="50"/>
      <c r="U5" s="51"/>
      <c r="V5" s="50"/>
      <c r="W5" s="50"/>
      <c r="X5" s="61"/>
      <c r="Y5" s="61"/>
      <c r="Z5" s="61"/>
      <c r="AA5" s="63"/>
      <c r="AB5" s="128">
        <f t="shared" si="1"/>
        <v>0</v>
      </c>
      <c r="AC5" s="117">
        <f t="shared" si="2"/>
        <v>0</v>
      </c>
      <c r="AD5" s="32"/>
      <c r="AG5"/>
      <c r="AH5"/>
    </row>
    <row r="6" spans="1:34" ht="12.75">
      <c r="A6" s="144" t="s">
        <v>52</v>
      </c>
      <c r="B6" s="53">
        <v>746</v>
      </c>
      <c r="C6" s="99">
        <v>826</v>
      </c>
      <c r="D6" s="50">
        <v>805</v>
      </c>
      <c r="E6" s="172">
        <v>890</v>
      </c>
      <c r="F6" s="61">
        <v>816</v>
      </c>
      <c r="G6" s="51"/>
      <c r="H6" s="146">
        <v>826</v>
      </c>
      <c r="I6" s="63"/>
      <c r="J6" s="50">
        <v>776</v>
      </c>
      <c r="K6" s="99">
        <v>827</v>
      </c>
      <c r="L6" s="50">
        <v>704</v>
      </c>
      <c r="M6" s="50"/>
      <c r="N6" s="55">
        <f t="shared" si="0"/>
        <v>7216</v>
      </c>
      <c r="O6" s="30"/>
      <c r="P6" s="90">
        <v>515</v>
      </c>
      <c r="Q6" s="50">
        <v>729</v>
      </c>
      <c r="R6" s="50">
        <v>781</v>
      </c>
      <c r="S6" s="50">
        <v>781</v>
      </c>
      <c r="T6" s="50"/>
      <c r="U6" s="51"/>
      <c r="V6" s="50">
        <v>820</v>
      </c>
      <c r="W6" s="50">
        <v>770</v>
      </c>
      <c r="X6" s="61">
        <v>775</v>
      </c>
      <c r="Y6" s="61">
        <v>730</v>
      </c>
      <c r="Z6" s="61">
        <v>702</v>
      </c>
      <c r="AA6" s="63">
        <v>784</v>
      </c>
      <c r="AB6" s="128">
        <f t="shared" si="1"/>
        <v>7387</v>
      </c>
      <c r="AC6" s="117">
        <f t="shared" si="2"/>
        <v>14603</v>
      </c>
      <c r="AD6" s="32"/>
      <c r="AG6"/>
      <c r="AH6"/>
    </row>
    <row r="7" spans="1:34" ht="12.75">
      <c r="A7" s="144" t="s">
        <v>45</v>
      </c>
      <c r="B7" s="53"/>
      <c r="C7" s="50"/>
      <c r="D7" s="50"/>
      <c r="E7" s="61"/>
      <c r="F7" s="61"/>
      <c r="G7" s="51"/>
      <c r="H7" s="63"/>
      <c r="I7" s="63"/>
      <c r="J7" s="50"/>
      <c r="K7" s="50"/>
      <c r="L7" s="50"/>
      <c r="M7" s="50"/>
      <c r="N7" s="55">
        <f t="shared" si="0"/>
        <v>0</v>
      </c>
      <c r="O7" s="30"/>
      <c r="P7" s="90"/>
      <c r="Q7" s="50"/>
      <c r="R7" s="50"/>
      <c r="S7" s="50"/>
      <c r="T7" s="50"/>
      <c r="U7" s="51"/>
      <c r="V7" s="50"/>
      <c r="W7" s="50"/>
      <c r="X7" s="61"/>
      <c r="Y7" s="61"/>
      <c r="Z7" s="61"/>
      <c r="AA7" s="63"/>
      <c r="AB7" s="128">
        <f t="shared" si="1"/>
        <v>0</v>
      </c>
      <c r="AC7" s="117">
        <f t="shared" si="2"/>
        <v>0</v>
      </c>
      <c r="AD7" s="32"/>
      <c r="AG7"/>
      <c r="AH7"/>
    </row>
    <row r="8" spans="1:34" ht="12.75">
      <c r="A8" s="144" t="s">
        <v>34</v>
      </c>
      <c r="B8" s="53"/>
      <c r="C8" s="50"/>
      <c r="D8" s="50"/>
      <c r="E8" s="61"/>
      <c r="F8" s="61"/>
      <c r="G8" s="125"/>
      <c r="H8" s="63"/>
      <c r="I8" s="63"/>
      <c r="J8" s="50"/>
      <c r="K8" s="50"/>
      <c r="L8" s="50"/>
      <c r="M8" s="50"/>
      <c r="N8" s="55">
        <f t="shared" si="0"/>
        <v>0</v>
      </c>
      <c r="O8" s="30"/>
      <c r="P8" s="90"/>
      <c r="Q8" s="50"/>
      <c r="R8" s="50"/>
      <c r="S8" s="50"/>
      <c r="T8" s="50"/>
      <c r="U8" s="51"/>
      <c r="V8" s="50"/>
      <c r="W8" s="50"/>
      <c r="X8" s="61"/>
      <c r="Y8" s="61"/>
      <c r="Z8" s="61"/>
      <c r="AA8" s="63"/>
      <c r="AB8" s="55">
        <f t="shared" si="1"/>
        <v>0</v>
      </c>
      <c r="AC8" s="115">
        <f t="shared" si="2"/>
        <v>0</v>
      </c>
      <c r="AD8" s="32"/>
      <c r="AG8"/>
      <c r="AH8"/>
    </row>
    <row r="9" spans="1:34" ht="12.75" customHeight="1">
      <c r="A9" s="144" t="s">
        <v>53</v>
      </c>
      <c r="B9" s="53">
        <v>730</v>
      </c>
      <c r="C9" s="50"/>
      <c r="D9" s="50">
        <v>730</v>
      </c>
      <c r="E9" s="61">
        <v>881</v>
      </c>
      <c r="F9" s="172">
        <v>891</v>
      </c>
      <c r="G9" s="51"/>
      <c r="H9" s="63">
        <v>736</v>
      </c>
      <c r="I9" s="63"/>
      <c r="J9" s="50"/>
      <c r="K9" s="50"/>
      <c r="L9" s="50">
        <v>797</v>
      </c>
      <c r="M9" s="50"/>
      <c r="N9" s="55">
        <f t="shared" si="0"/>
        <v>4765</v>
      </c>
      <c r="O9" s="30"/>
      <c r="P9" s="90">
        <v>785</v>
      </c>
      <c r="Q9" s="99">
        <v>828</v>
      </c>
      <c r="R9" s="50"/>
      <c r="S9" s="50"/>
      <c r="T9" s="50"/>
      <c r="U9" s="51"/>
      <c r="V9" s="50">
        <v>696</v>
      </c>
      <c r="W9" s="50">
        <v>788</v>
      </c>
      <c r="X9" s="61"/>
      <c r="Y9" s="61"/>
      <c r="Z9" s="61">
        <v>365</v>
      </c>
      <c r="AA9" s="63">
        <v>770</v>
      </c>
      <c r="AB9" s="55">
        <f t="shared" si="1"/>
        <v>4232</v>
      </c>
      <c r="AC9" s="115">
        <f t="shared" si="2"/>
        <v>8997</v>
      </c>
      <c r="AD9" s="32"/>
      <c r="AG9"/>
      <c r="AH9"/>
    </row>
    <row r="10" spans="1:34" ht="12.75">
      <c r="A10" s="144" t="s">
        <v>54</v>
      </c>
      <c r="B10" s="53">
        <v>505</v>
      </c>
      <c r="C10" s="50">
        <v>686</v>
      </c>
      <c r="D10" s="50"/>
      <c r="E10" s="61"/>
      <c r="F10" s="61"/>
      <c r="G10" s="51"/>
      <c r="H10" s="146"/>
      <c r="I10" s="63"/>
      <c r="J10" s="99">
        <v>832</v>
      </c>
      <c r="K10" s="99"/>
      <c r="L10" s="99"/>
      <c r="M10" s="50"/>
      <c r="N10" s="55">
        <f t="shared" si="0"/>
        <v>2023</v>
      </c>
      <c r="O10" s="30"/>
      <c r="P10" s="90">
        <v>766</v>
      </c>
      <c r="Q10" s="50">
        <v>395</v>
      </c>
      <c r="R10" s="50">
        <v>759</v>
      </c>
      <c r="S10" s="50">
        <v>684</v>
      </c>
      <c r="T10" s="50"/>
      <c r="U10" s="51"/>
      <c r="V10" s="50"/>
      <c r="W10" s="50"/>
      <c r="X10" s="61"/>
      <c r="Y10" s="61"/>
      <c r="Z10" s="61"/>
      <c r="AA10" s="63"/>
      <c r="AB10" s="55">
        <f t="shared" si="1"/>
        <v>2604</v>
      </c>
      <c r="AC10" s="115">
        <f t="shared" si="2"/>
        <v>4627</v>
      </c>
      <c r="AD10" s="32"/>
      <c r="AG10"/>
      <c r="AH10"/>
    </row>
    <row r="11" spans="1:34" ht="12.75">
      <c r="A11" s="144" t="s">
        <v>97</v>
      </c>
      <c r="B11" s="53"/>
      <c r="C11" s="50"/>
      <c r="D11" s="50"/>
      <c r="E11" s="61"/>
      <c r="F11" s="61"/>
      <c r="G11" s="51"/>
      <c r="H11" s="63"/>
      <c r="I11" s="63"/>
      <c r="J11" s="50"/>
      <c r="K11" s="50"/>
      <c r="L11" s="50"/>
      <c r="M11" s="50"/>
      <c r="N11" s="55">
        <f t="shared" si="0"/>
        <v>0</v>
      </c>
      <c r="O11" s="30"/>
      <c r="P11" s="90"/>
      <c r="Q11" s="50"/>
      <c r="R11" s="50"/>
      <c r="S11" s="50"/>
      <c r="T11" s="50"/>
      <c r="U11" s="51"/>
      <c r="V11" s="50"/>
      <c r="W11" s="50"/>
      <c r="X11" s="61"/>
      <c r="Y11" s="61"/>
      <c r="Z11" s="61"/>
      <c r="AA11" s="63"/>
      <c r="AB11" s="55">
        <f t="shared" si="1"/>
        <v>0</v>
      </c>
      <c r="AC11" s="115">
        <f t="shared" si="2"/>
        <v>0</v>
      </c>
      <c r="AD11" s="32"/>
      <c r="AG11"/>
      <c r="AH11"/>
    </row>
    <row r="12" spans="1:34" ht="12.75">
      <c r="A12" s="144" t="s">
        <v>32</v>
      </c>
      <c r="B12" s="53"/>
      <c r="C12" s="50"/>
      <c r="D12" s="50"/>
      <c r="E12" s="61">
        <v>393</v>
      </c>
      <c r="F12" s="61"/>
      <c r="G12" s="51"/>
      <c r="H12" s="63"/>
      <c r="I12" s="63">
        <v>795</v>
      </c>
      <c r="J12" s="50">
        <v>748</v>
      </c>
      <c r="K12" s="50">
        <v>722</v>
      </c>
      <c r="L12" s="50"/>
      <c r="M12" s="50"/>
      <c r="N12" s="55">
        <f t="shared" si="0"/>
        <v>2658</v>
      </c>
      <c r="O12" s="30"/>
      <c r="P12" s="90"/>
      <c r="Q12" s="50"/>
      <c r="R12" s="50"/>
      <c r="S12" s="50"/>
      <c r="T12" s="50"/>
      <c r="U12" s="51"/>
      <c r="V12" s="50"/>
      <c r="W12" s="50"/>
      <c r="X12" s="61"/>
      <c r="Y12" s="61">
        <v>517</v>
      </c>
      <c r="Z12" s="61">
        <v>732</v>
      </c>
      <c r="AA12" s="63">
        <v>148</v>
      </c>
      <c r="AB12" s="55">
        <f t="shared" si="1"/>
        <v>1397</v>
      </c>
      <c r="AC12" s="115">
        <f t="shared" si="2"/>
        <v>4055</v>
      </c>
      <c r="AD12" s="32"/>
      <c r="AG12"/>
      <c r="AH12"/>
    </row>
    <row r="13" spans="1:34" ht="12.75">
      <c r="A13" s="144" t="s">
        <v>65</v>
      </c>
      <c r="B13" s="53"/>
      <c r="C13" s="50"/>
      <c r="D13" s="50"/>
      <c r="E13" s="61"/>
      <c r="F13" s="61"/>
      <c r="G13" s="51"/>
      <c r="H13" s="63">
        <v>446</v>
      </c>
      <c r="I13" s="63"/>
      <c r="J13" s="50"/>
      <c r="K13" s="50"/>
      <c r="L13" s="50">
        <v>806</v>
      </c>
      <c r="M13" s="50"/>
      <c r="N13" s="55">
        <f t="shared" si="0"/>
        <v>1252</v>
      </c>
      <c r="O13" s="30"/>
      <c r="P13" s="90"/>
      <c r="Q13" s="50"/>
      <c r="R13" s="50"/>
      <c r="S13" s="50">
        <v>770</v>
      </c>
      <c r="T13" s="50"/>
      <c r="U13" s="51"/>
      <c r="V13" s="50"/>
      <c r="W13" s="50"/>
      <c r="X13" s="61"/>
      <c r="Y13" s="61"/>
      <c r="Z13" s="61"/>
      <c r="AA13" s="63"/>
      <c r="AB13" s="55">
        <f t="shared" si="1"/>
        <v>770</v>
      </c>
      <c r="AC13" s="115">
        <f t="shared" si="2"/>
        <v>2022</v>
      </c>
      <c r="AD13" s="32"/>
      <c r="AG13"/>
      <c r="AH13"/>
    </row>
    <row r="14" spans="1:34" ht="12.75">
      <c r="A14" s="144" t="s">
        <v>66</v>
      </c>
      <c r="B14" s="194">
        <v>818</v>
      </c>
      <c r="C14" s="50"/>
      <c r="D14" s="50"/>
      <c r="E14" s="61">
        <v>879</v>
      </c>
      <c r="F14" s="61"/>
      <c r="G14" s="51"/>
      <c r="H14" s="63"/>
      <c r="I14" s="63"/>
      <c r="J14" s="50"/>
      <c r="K14" s="50"/>
      <c r="L14" s="50">
        <v>794</v>
      </c>
      <c r="M14" s="50"/>
      <c r="N14" s="55">
        <f t="shared" si="0"/>
        <v>2491</v>
      </c>
      <c r="O14" s="30"/>
      <c r="P14" s="90"/>
      <c r="Q14" s="50"/>
      <c r="R14" s="50"/>
      <c r="S14" s="50"/>
      <c r="T14" s="50"/>
      <c r="U14" s="51"/>
      <c r="V14" s="50"/>
      <c r="W14" s="50"/>
      <c r="X14" s="61"/>
      <c r="Y14" s="61"/>
      <c r="Z14" s="61"/>
      <c r="AA14" s="63"/>
      <c r="AB14" s="55">
        <f t="shared" si="1"/>
        <v>0</v>
      </c>
      <c r="AC14" s="115">
        <f t="shared" si="2"/>
        <v>2491</v>
      </c>
      <c r="AD14" s="32"/>
      <c r="AG14"/>
      <c r="AH14"/>
    </row>
    <row r="15" spans="1:34" ht="12.75">
      <c r="A15" s="144" t="s">
        <v>67</v>
      </c>
      <c r="B15" s="53">
        <v>180</v>
      </c>
      <c r="C15" s="50"/>
      <c r="D15" s="50"/>
      <c r="E15" s="61"/>
      <c r="F15" s="61"/>
      <c r="G15" s="51"/>
      <c r="H15" s="63"/>
      <c r="I15" s="63"/>
      <c r="J15" s="50"/>
      <c r="K15" s="50"/>
      <c r="L15" s="50"/>
      <c r="M15" s="50"/>
      <c r="N15" s="55">
        <f t="shared" si="0"/>
        <v>180</v>
      </c>
      <c r="O15" s="30"/>
      <c r="P15" s="90"/>
      <c r="Q15" s="50"/>
      <c r="R15" s="50"/>
      <c r="S15" s="50"/>
      <c r="T15" s="50"/>
      <c r="U15" s="51"/>
      <c r="V15" s="50"/>
      <c r="W15" s="50"/>
      <c r="X15" s="61"/>
      <c r="Y15" s="61"/>
      <c r="Z15" s="61"/>
      <c r="AA15" s="63"/>
      <c r="AB15" s="55">
        <f t="shared" si="1"/>
        <v>0</v>
      </c>
      <c r="AC15" s="115">
        <f t="shared" si="2"/>
        <v>180</v>
      </c>
      <c r="AD15" s="32"/>
      <c r="AG15"/>
      <c r="AH15"/>
    </row>
    <row r="16" spans="1:34" ht="12.75">
      <c r="A16" s="144" t="s">
        <v>98</v>
      </c>
      <c r="B16" s="53"/>
      <c r="C16" s="50"/>
      <c r="D16" s="50"/>
      <c r="E16" s="61"/>
      <c r="F16" s="61"/>
      <c r="G16" s="51"/>
      <c r="H16" s="63"/>
      <c r="I16" s="63"/>
      <c r="J16" s="50"/>
      <c r="K16" s="50"/>
      <c r="L16" s="50"/>
      <c r="M16" s="50"/>
      <c r="N16" s="55">
        <f t="shared" si="0"/>
        <v>0</v>
      </c>
      <c r="O16" s="30"/>
      <c r="P16" s="90"/>
      <c r="Q16" s="50"/>
      <c r="R16" s="50"/>
      <c r="S16" s="50"/>
      <c r="T16" s="50"/>
      <c r="U16" s="51"/>
      <c r="V16" s="50"/>
      <c r="W16" s="50"/>
      <c r="X16" s="61"/>
      <c r="Y16" s="61"/>
      <c r="Z16" s="61"/>
      <c r="AA16" s="63"/>
      <c r="AB16" s="55">
        <f t="shared" si="1"/>
        <v>0</v>
      </c>
      <c r="AC16" s="115">
        <f t="shared" si="2"/>
        <v>0</v>
      </c>
      <c r="AD16" s="32"/>
      <c r="AG16"/>
      <c r="AH16"/>
    </row>
    <row r="17" spans="1:34" ht="12.75">
      <c r="A17" s="144" t="s">
        <v>68</v>
      </c>
      <c r="B17" s="53"/>
      <c r="C17" s="50"/>
      <c r="D17" s="50"/>
      <c r="E17" s="61">
        <v>758</v>
      </c>
      <c r="F17" s="61"/>
      <c r="G17" s="51"/>
      <c r="H17" s="63">
        <v>775</v>
      </c>
      <c r="I17" s="63"/>
      <c r="J17" s="50"/>
      <c r="K17" s="50"/>
      <c r="L17" s="50"/>
      <c r="M17" s="50"/>
      <c r="N17" s="55">
        <f t="shared" si="0"/>
        <v>1533</v>
      </c>
      <c r="O17" s="30"/>
      <c r="P17" s="90"/>
      <c r="Q17" s="50"/>
      <c r="R17" s="50"/>
      <c r="S17" s="50"/>
      <c r="T17" s="50"/>
      <c r="U17" s="51"/>
      <c r="V17" s="50"/>
      <c r="W17" s="50">
        <v>749</v>
      </c>
      <c r="X17" s="61"/>
      <c r="Y17" s="61"/>
      <c r="Z17" s="61"/>
      <c r="AA17" s="63"/>
      <c r="AB17" s="55">
        <f t="shared" si="1"/>
        <v>749</v>
      </c>
      <c r="AC17" s="115">
        <f t="shared" si="2"/>
        <v>2282</v>
      </c>
      <c r="AD17" s="32"/>
      <c r="AG17"/>
      <c r="AH17"/>
    </row>
    <row r="18" spans="1:34" ht="12.75">
      <c r="A18" s="144" t="s">
        <v>99</v>
      </c>
      <c r="B18" s="53"/>
      <c r="C18" s="50"/>
      <c r="D18" s="50"/>
      <c r="E18" s="61"/>
      <c r="F18" s="61"/>
      <c r="G18" s="51"/>
      <c r="H18" s="63"/>
      <c r="I18" s="63"/>
      <c r="J18" s="50"/>
      <c r="K18" s="50"/>
      <c r="L18" s="50"/>
      <c r="M18" s="50"/>
      <c r="N18" s="55">
        <f t="shared" si="0"/>
        <v>0</v>
      </c>
      <c r="O18" s="30"/>
      <c r="P18" s="90"/>
      <c r="Q18" s="50"/>
      <c r="R18" s="50"/>
      <c r="S18" s="50"/>
      <c r="T18" s="50"/>
      <c r="U18" s="51"/>
      <c r="V18" s="50"/>
      <c r="W18" s="50"/>
      <c r="X18" s="61"/>
      <c r="Y18" s="61"/>
      <c r="Z18" s="61"/>
      <c r="AA18" s="63"/>
      <c r="AB18" s="55">
        <f t="shared" si="1"/>
        <v>0</v>
      </c>
      <c r="AC18" s="115">
        <f t="shared" si="2"/>
        <v>0</v>
      </c>
      <c r="AD18" s="32"/>
      <c r="AG18"/>
      <c r="AH18"/>
    </row>
    <row r="19" spans="1:34" ht="12.75">
      <c r="A19" s="144" t="s">
        <v>33</v>
      </c>
      <c r="B19" s="53"/>
      <c r="C19" s="50"/>
      <c r="D19" s="50"/>
      <c r="E19" s="61"/>
      <c r="F19" s="61"/>
      <c r="G19" s="51"/>
      <c r="H19" s="63"/>
      <c r="I19" s="63"/>
      <c r="J19" s="50"/>
      <c r="K19" s="50"/>
      <c r="L19" s="50"/>
      <c r="M19" s="50"/>
      <c r="N19" s="55">
        <f t="shared" si="0"/>
        <v>0</v>
      </c>
      <c r="O19" s="30"/>
      <c r="P19" s="90"/>
      <c r="Q19" s="50"/>
      <c r="R19" s="50"/>
      <c r="S19" s="50"/>
      <c r="T19" s="50"/>
      <c r="U19" s="51"/>
      <c r="V19" s="50"/>
      <c r="W19" s="50"/>
      <c r="X19" s="61"/>
      <c r="Y19" s="61"/>
      <c r="Z19" s="61"/>
      <c r="AA19" s="63"/>
      <c r="AB19" s="55">
        <f t="shared" si="1"/>
        <v>0</v>
      </c>
      <c r="AC19" s="115">
        <f t="shared" si="2"/>
        <v>0</v>
      </c>
      <c r="AD19" s="32"/>
      <c r="AG19"/>
      <c r="AH19"/>
    </row>
    <row r="20" spans="1:34" ht="12.75">
      <c r="A20" s="144" t="s">
        <v>55</v>
      </c>
      <c r="B20" s="53">
        <v>796</v>
      </c>
      <c r="C20" s="50">
        <v>715</v>
      </c>
      <c r="D20" s="50">
        <v>762</v>
      </c>
      <c r="E20" s="61"/>
      <c r="F20" s="61">
        <v>788</v>
      </c>
      <c r="G20" s="51"/>
      <c r="H20" s="63">
        <v>794</v>
      </c>
      <c r="I20" s="63">
        <v>776</v>
      </c>
      <c r="J20" s="50">
        <v>799</v>
      </c>
      <c r="K20" s="50">
        <v>793</v>
      </c>
      <c r="L20" s="50">
        <v>330</v>
      </c>
      <c r="M20" s="50"/>
      <c r="N20" s="55">
        <f t="shared" si="0"/>
        <v>6553</v>
      </c>
      <c r="O20" s="30"/>
      <c r="P20" s="243">
        <v>883</v>
      </c>
      <c r="Q20" s="50">
        <v>768</v>
      </c>
      <c r="R20" s="50">
        <v>660</v>
      </c>
      <c r="S20" s="50">
        <v>758</v>
      </c>
      <c r="T20" s="50"/>
      <c r="U20" s="51"/>
      <c r="V20" s="99">
        <v>862</v>
      </c>
      <c r="W20" s="50">
        <v>783</v>
      </c>
      <c r="X20" s="61">
        <v>706</v>
      </c>
      <c r="Y20" s="61">
        <v>769</v>
      </c>
      <c r="Z20" s="61">
        <v>721</v>
      </c>
      <c r="AA20" s="63">
        <v>734</v>
      </c>
      <c r="AB20" s="55">
        <f t="shared" si="1"/>
        <v>7644</v>
      </c>
      <c r="AC20" s="115">
        <f t="shared" si="2"/>
        <v>14197</v>
      </c>
      <c r="AD20" s="32"/>
      <c r="AG20"/>
      <c r="AH20"/>
    </row>
    <row r="21" spans="1:34" ht="12.75">
      <c r="A21" s="144" t="s">
        <v>100</v>
      </c>
      <c r="B21" s="53"/>
      <c r="C21" s="50"/>
      <c r="D21" s="50"/>
      <c r="E21" s="61"/>
      <c r="F21" s="61"/>
      <c r="G21" s="51"/>
      <c r="H21" s="63"/>
      <c r="I21" s="63"/>
      <c r="J21" s="50"/>
      <c r="K21" s="50"/>
      <c r="L21" s="50"/>
      <c r="M21" s="50"/>
      <c r="N21" s="55">
        <f t="shared" si="0"/>
        <v>0</v>
      </c>
      <c r="O21" s="30"/>
      <c r="P21" s="90"/>
      <c r="Q21" s="50"/>
      <c r="R21" s="50"/>
      <c r="S21" s="50"/>
      <c r="T21" s="50"/>
      <c r="U21" s="51"/>
      <c r="V21" s="50"/>
      <c r="W21" s="50"/>
      <c r="X21" s="61"/>
      <c r="Y21" s="61"/>
      <c r="Z21" s="61"/>
      <c r="AA21" s="63"/>
      <c r="AB21" s="55">
        <f t="shared" si="1"/>
        <v>0</v>
      </c>
      <c r="AC21" s="115">
        <f t="shared" si="2"/>
        <v>0</v>
      </c>
      <c r="AD21" s="32"/>
      <c r="AG21"/>
      <c r="AH21"/>
    </row>
    <row r="22" spans="1:34" ht="12.75">
      <c r="A22" s="144" t="s">
        <v>101</v>
      </c>
      <c r="B22" s="53"/>
      <c r="C22" s="50"/>
      <c r="D22" s="50"/>
      <c r="E22" s="61"/>
      <c r="F22" s="61"/>
      <c r="G22" s="102"/>
      <c r="H22" s="64"/>
      <c r="I22" s="63"/>
      <c r="J22" s="58"/>
      <c r="K22" s="58"/>
      <c r="L22" s="58"/>
      <c r="M22" s="50"/>
      <c r="N22" s="55">
        <f t="shared" si="0"/>
        <v>0</v>
      </c>
      <c r="O22" s="30"/>
      <c r="P22" s="90"/>
      <c r="Q22" s="58"/>
      <c r="R22" s="58"/>
      <c r="S22" s="58"/>
      <c r="T22" s="58"/>
      <c r="U22" s="51"/>
      <c r="V22" s="50"/>
      <c r="W22" s="50"/>
      <c r="X22" s="78"/>
      <c r="Y22" s="78"/>
      <c r="Z22" s="78"/>
      <c r="AA22" s="64"/>
      <c r="AB22" s="55">
        <f t="shared" si="1"/>
        <v>0</v>
      </c>
      <c r="AC22" s="115">
        <f t="shared" si="2"/>
        <v>0</v>
      </c>
      <c r="AD22" s="32"/>
      <c r="AG22"/>
      <c r="AH22"/>
    </row>
    <row r="23" spans="1:34" ht="12.75">
      <c r="A23" s="144" t="s">
        <v>38</v>
      </c>
      <c r="B23" s="53"/>
      <c r="C23" s="72"/>
      <c r="D23" s="72"/>
      <c r="E23" s="73"/>
      <c r="F23" s="73"/>
      <c r="G23" s="102"/>
      <c r="H23" s="64"/>
      <c r="I23" s="63"/>
      <c r="J23" s="58"/>
      <c r="K23" s="58"/>
      <c r="L23" s="58"/>
      <c r="M23" s="50"/>
      <c r="N23" s="55">
        <f t="shared" si="0"/>
        <v>0</v>
      </c>
      <c r="O23" s="30"/>
      <c r="P23" s="90"/>
      <c r="Q23" s="58"/>
      <c r="R23" s="58">
        <v>644</v>
      </c>
      <c r="S23" s="58"/>
      <c r="T23" s="58"/>
      <c r="U23" s="131"/>
      <c r="V23" s="50"/>
      <c r="W23" s="50"/>
      <c r="X23" s="78"/>
      <c r="Y23" s="78"/>
      <c r="Z23" s="78"/>
      <c r="AA23" s="64"/>
      <c r="AB23" s="55">
        <f t="shared" si="1"/>
        <v>644</v>
      </c>
      <c r="AC23" s="115">
        <f t="shared" si="2"/>
        <v>644</v>
      </c>
      <c r="AD23" s="32"/>
      <c r="AG23"/>
      <c r="AH23"/>
    </row>
    <row r="24" spans="1:34" ht="12.75">
      <c r="A24" s="144" t="s">
        <v>9</v>
      </c>
      <c r="B24" s="53"/>
      <c r="C24" s="72"/>
      <c r="D24" s="72"/>
      <c r="E24" s="73"/>
      <c r="F24" s="73"/>
      <c r="G24" s="107"/>
      <c r="H24" s="64"/>
      <c r="I24" s="63"/>
      <c r="J24" s="58"/>
      <c r="K24" s="58"/>
      <c r="L24" s="58"/>
      <c r="M24" s="99"/>
      <c r="N24" s="55">
        <f t="shared" si="0"/>
        <v>0</v>
      </c>
      <c r="O24" s="30"/>
      <c r="P24" s="90"/>
      <c r="Q24" s="58"/>
      <c r="R24" s="58"/>
      <c r="S24" s="58"/>
      <c r="T24" s="58"/>
      <c r="U24" s="131"/>
      <c r="V24" s="50"/>
      <c r="W24" s="50"/>
      <c r="X24" s="78"/>
      <c r="Y24" s="78"/>
      <c r="Z24" s="78"/>
      <c r="AA24" s="64"/>
      <c r="AB24" s="55">
        <f t="shared" si="1"/>
        <v>0</v>
      </c>
      <c r="AC24" s="115">
        <f t="shared" si="2"/>
        <v>0</v>
      </c>
      <c r="AD24" s="32"/>
      <c r="AG24"/>
      <c r="AH24"/>
    </row>
    <row r="25" spans="1:34" ht="12.75">
      <c r="A25" s="144" t="s">
        <v>56</v>
      </c>
      <c r="B25" s="53"/>
      <c r="C25" s="50"/>
      <c r="D25" s="50"/>
      <c r="E25" s="61"/>
      <c r="F25" s="61"/>
      <c r="G25" s="102"/>
      <c r="H25" s="64"/>
      <c r="I25" s="63"/>
      <c r="J25" s="58"/>
      <c r="K25" s="58">
        <v>334</v>
      </c>
      <c r="L25" s="58"/>
      <c r="M25" s="50"/>
      <c r="N25" s="55">
        <f t="shared" si="0"/>
        <v>334</v>
      </c>
      <c r="O25" s="30"/>
      <c r="P25" s="90"/>
      <c r="Q25" s="58"/>
      <c r="R25" s="58"/>
      <c r="S25" s="58"/>
      <c r="T25" s="58"/>
      <c r="U25" s="51"/>
      <c r="V25" s="50"/>
      <c r="W25" s="50"/>
      <c r="X25" s="78"/>
      <c r="Y25" s="78"/>
      <c r="Z25" s="78"/>
      <c r="AA25" s="64"/>
      <c r="AB25" s="55">
        <f t="shared" si="1"/>
        <v>0</v>
      </c>
      <c r="AC25" s="115">
        <f t="shared" si="2"/>
        <v>334</v>
      </c>
      <c r="AD25" s="32"/>
      <c r="AG25"/>
      <c r="AH25"/>
    </row>
    <row r="26" spans="1:34" ht="12.75">
      <c r="A26" s="144" t="s">
        <v>102</v>
      </c>
      <c r="B26" s="59"/>
      <c r="C26" s="58"/>
      <c r="D26" s="58"/>
      <c r="E26" s="58"/>
      <c r="F26" s="78"/>
      <c r="G26" s="102"/>
      <c r="H26" s="64"/>
      <c r="I26" s="64"/>
      <c r="J26" s="58"/>
      <c r="K26" s="58"/>
      <c r="L26" s="58"/>
      <c r="M26" s="50"/>
      <c r="N26" s="55">
        <f t="shared" si="0"/>
        <v>0</v>
      </c>
      <c r="O26" s="30"/>
      <c r="P26" s="93"/>
      <c r="Q26" s="58"/>
      <c r="R26" s="58"/>
      <c r="S26" s="58"/>
      <c r="T26" s="58"/>
      <c r="U26" s="102"/>
      <c r="V26" s="58"/>
      <c r="W26" s="58"/>
      <c r="X26" s="78"/>
      <c r="Y26" s="78"/>
      <c r="Z26" s="78"/>
      <c r="AA26" s="64"/>
      <c r="AB26" s="55">
        <f t="shared" si="1"/>
        <v>0</v>
      </c>
      <c r="AC26" s="115">
        <f t="shared" si="2"/>
        <v>0</v>
      </c>
      <c r="AD26" s="32"/>
      <c r="AG26"/>
      <c r="AH26"/>
    </row>
    <row r="27" spans="1:34" ht="12.75">
      <c r="A27" s="144" t="s">
        <v>46</v>
      </c>
      <c r="B27" s="59"/>
      <c r="C27" s="58"/>
      <c r="D27" s="58"/>
      <c r="E27" s="58"/>
      <c r="F27" s="78"/>
      <c r="G27" s="102"/>
      <c r="H27" s="64"/>
      <c r="I27" s="64"/>
      <c r="J27" s="58"/>
      <c r="K27" s="58"/>
      <c r="L27" s="58"/>
      <c r="M27" s="50"/>
      <c r="N27" s="55">
        <f t="shared" si="0"/>
        <v>0</v>
      </c>
      <c r="O27" s="30"/>
      <c r="P27" s="93"/>
      <c r="Q27" s="58"/>
      <c r="R27" s="58"/>
      <c r="S27" s="58"/>
      <c r="T27" s="58"/>
      <c r="U27" s="102"/>
      <c r="V27" s="50"/>
      <c r="W27" s="58"/>
      <c r="X27" s="78"/>
      <c r="Y27" s="78"/>
      <c r="Z27" s="78"/>
      <c r="AA27" s="64"/>
      <c r="AB27" s="55">
        <f t="shared" si="1"/>
        <v>0</v>
      </c>
      <c r="AC27" s="115">
        <f t="shared" si="2"/>
        <v>0</v>
      </c>
      <c r="AD27" s="32"/>
      <c r="AG27"/>
      <c r="AH27"/>
    </row>
    <row r="28" spans="1:34" ht="12.75">
      <c r="A28" s="144" t="s">
        <v>69</v>
      </c>
      <c r="B28" s="53"/>
      <c r="C28" s="50"/>
      <c r="D28" s="50"/>
      <c r="E28" s="61"/>
      <c r="F28" s="61"/>
      <c r="G28" s="51"/>
      <c r="H28" s="63"/>
      <c r="I28" s="63"/>
      <c r="J28" s="50"/>
      <c r="K28" s="50"/>
      <c r="L28" s="50"/>
      <c r="M28" s="50"/>
      <c r="N28" s="55">
        <f t="shared" si="0"/>
        <v>0</v>
      </c>
      <c r="O28" s="30"/>
      <c r="P28" s="90"/>
      <c r="Q28" s="50"/>
      <c r="R28" s="50"/>
      <c r="S28" s="50"/>
      <c r="T28" s="50"/>
      <c r="U28" s="51"/>
      <c r="V28" s="50"/>
      <c r="W28" s="50"/>
      <c r="X28" s="61"/>
      <c r="Y28" s="61"/>
      <c r="Z28" s="61"/>
      <c r="AA28" s="63"/>
      <c r="AB28" s="55">
        <f t="shared" si="1"/>
        <v>0</v>
      </c>
      <c r="AC28" s="115">
        <f t="shared" si="2"/>
        <v>0</v>
      </c>
      <c r="AD28" s="32"/>
      <c r="AG28"/>
      <c r="AH28"/>
    </row>
    <row r="29" spans="1:34" ht="12.75">
      <c r="A29" s="144" t="s">
        <v>103</v>
      </c>
      <c r="B29" s="53"/>
      <c r="C29" s="50"/>
      <c r="D29" s="50"/>
      <c r="E29" s="61"/>
      <c r="F29" s="61"/>
      <c r="G29" s="51"/>
      <c r="H29" s="63"/>
      <c r="I29" s="63"/>
      <c r="J29" s="50"/>
      <c r="K29" s="50"/>
      <c r="L29" s="50"/>
      <c r="M29" s="50"/>
      <c r="N29" s="55">
        <f t="shared" si="0"/>
        <v>0</v>
      </c>
      <c r="O29" s="30"/>
      <c r="P29" s="90"/>
      <c r="Q29" s="50"/>
      <c r="R29" s="50"/>
      <c r="S29" s="50"/>
      <c r="T29" s="50"/>
      <c r="U29" s="51"/>
      <c r="V29" s="50"/>
      <c r="W29" s="50"/>
      <c r="X29" s="61"/>
      <c r="Y29" s="61"/>
      <c r="Z29" s="61"/>
      <c r="AA29" s="63"/>
      <c r="AB29" s="55">
        <f t="shared" si="1"/>
        <v>0</v>
      </c>
      <c r="AC29" s="115">
        <f t="shared" si="2"/>
        <v>0</v>
      </c>
      <c r="AD29" s="32"/>
      <c r="AG29"/>
      <c r="AH29"/>
    </row>
    <row r="30" spans="1:34" ht="12.75">
      <c r="A30" s="144" t="s">
        <v>70</v>
      </c>
      <c r="B30" s="53"/>
      <c r="C30" s="50"/>
      <c r="D30" s="50"/>
      <c r="E30" s="61"/>
      <c r="F30" s="61"/>
      <c r="G30" s="51"/>
      <c r="H30" s="63"/>
      <c r="I30" s="63"/>
      <c r="J30" s="50"/>
      <c r="K30" s="50"/>
      <c r="L30" s="50"/>
      <c r="M30" s="50"/>
      <c r="N30" s="55">
        <f t="shared" si="0"/>
        <v>0</v>
      </c>
      <c r="O30" s="30"/>
      <c r="P30" s="90"/>
      <c r="Q30" s="50"/>
      <c r="R30" s="50"/>
      <c r="S30" s="50"/>
      <c r="T30" s="50"/>
      <c r="U30" s="51"/>
      <c r="V30" s="50"/>
      <c r="W30" s="50"/>
      <c r="X30" s="61"/>
      <c r="Y30" s="61"/>
      <c r="Z30" s="61"/>
      <c r="AA30" s="63"/>
      <c r="AB30" s="55">
        <f t="shared" si="1"/>
        <v>0</v>
      </c>
      <c r="AC30" s="115">
        <f t="shared" si="2"/>
        <v>0</v>
      </c>
      <c r="AD30" s="32"/>
      <c r="AG30"/>
      <c r="AH30"/>
    </row>
    <row r="31" spans="1:34" ht="12.75">
      <c r="A31" s="144" t="s">
        <v>71</v>
      </c>
      <c r="B31" s="53"/>
      <c r="C31" s="99">
        <v>826</v>
      </c>
      <c r="D31" s="99">
        <v>940</v>
      </c>
      <c r="E31" s="61"/>
      <c r="F31" s="61"/>
      <c r="G31" s="51"/>
      <c r="H31" s="63"/>
      <c r="I31" s="63"/>
      <c r="J31" s="50"/>
      <c r="K31" s="50"/>
      <c r="L31" s="50"/>
      <c r="M31" s="50"/>
      <c r="N31" s="55">
        <f t="shared" si="0"/>
        <v>1766</v>
      </c>
      <c r="O31" s="30"/>
      <c r="P31" s="90">
        <v>775</v>
      </c>
      <c r="Q31" s="50">
        <v>705</v>
      </c>
      <c r="R31" s="50"/>
      <c r="S31" s="50"/>
      <c r="T31" s="50"/>
      <c r="U31" s="51"/>
      <c r="V31" s="50"/>
      <c r="W31" s="50"/>
      <c r="X31" s="61"/>
      <c r="Y31" s="61"/>
      <c r="Z31" s="61"/>
      <c r="AA31" s="63"/>
      <c r="AB31" s="55">
        <f t="shared" si="1"/>
        <v>1480</v>
      </c>
      <c r="AC31" s="115">
        <f t="shared" si="2"/>
        <v>3246</v>
      </c>
      <c r="AD31" s="32"/>
      <c r="AG31"/>
      <c r="AH31"/>
    </row>
    <row r="32" spans="1:34" ht="12.75">
      <c r="A32" s="144" t="s">
        <v>72</v>
      </c>
      <c r="B32" s="53"/>
      <c r="C32" s="50"/>
      <c r="D32" s="50"/>
      <c r="E32" s="61"/>
      <c r="F32" s="61"/>
      <c r="G32" s="51"/>
      <c r="H32" s="63"/>
      <c r="I32" s="63"/>
      <c r="J32" s="50"/>
      <c r="K32" s="50"/>
      <c r="L32" s="50"/>
      <c r="M32" s="50"/>
      <c r="N32" s="55">
        <f t="shared" si="0"/>
        <v>0</v>
      </c>
      <c r="O32" s="30"/>
      <c r="P32" s="90"/>
      <c r="Q32" s="50"/>
      <c r="R32" s="50"/>
      <c r="S32" s="50"/>
      <c r="T32" s="50"/>
      <c r="U32" s="51"/>
      <c r="V32" s="50"/>
      <c r="W32" s="50"/>
      <c r="X32" s="61"/>
      <c r="Y32" s="61"/>
      <c r="Z32" s="61"/>
      <c r="AA32" s="63"/>
      <c r="AB32" s="55">
        <f t="shared" si="1"/>
        <v>0</v>
      </c>
      <c r="AC32" s="115">
        <f t="shared" si="2"/>
        <v>0</v>
      </c>
      <c r="AD32" s="32"/>
      <c r="AG32"/>
      <c r="AH32"/>
    </row>
    <row r="33" spans="1:34" ht="12.75">
      <c r="A33" s="144" t="s">
        <v>73</v>
      </c>
      <c r="B33" s="53"/>
      <c r="C33" s="50">
        <v>747</v>
      </c>
      <c r="D33" s="50"/>
      <c r="E33" s="61"/>
      <c r="F33" s="61"/>
      <c r="G33" s="51"/>
      <c r="H33" s="63"/>
      <c r="I33" s="63">
        <v>809</v>
      </c>
      <c r="J33" s="99">
        <v>833</v>
      </c>
      <c r="K33" s="50">
        <v>289</v>
      </c>
      <c r="L33" s="50">
        <v>731</v>
      </c>
      <c r="M33" s="50"/>
      <c r="N33" s="55">
        <f t="shared" si="0"/>
        <v>3409</v>
      </c>
      <c r="O33" s="30"/>
      <c r="P33" s="90"/>
      <c r="Q33" s="50"/>
      <c r="R33" s="50"/>
      <c r="S33" s="50"/>
      <c r="T33" s="50"/>
      <c r="U33" s="51"/>
      <c r="V33" s="50">
        <v>650</v>
      </c>
      <c r="W33" s="50"/>
      <c r="X33" s="61">
        <v>668</v>
      </c>
      <c r="Y33" s="172">
        <v>772</v>
      </c>
      <c r="Z33" s="61">
        <v>736</v>
      </c>
      <c r="AA33" s="63">
        <v>763</v>
      </c>
      <c r="AB33" s="55">
        <f t="shared" si="1"/>
        <v>3589</v>
      </c>
      <c r="AC33" s="115">
        <f t="shared" si="2"/>
        <v>6998</v>
      </c>
      <c r="AD33" s="32"/>
      <c r="AG33"/>
      <c r="AH33"/>
    </row>
    <row r="34" spans="1:34" ht="12.75">
      <c r="A34" s="144" t="s">
        <v>107</v>
      </c>
      <c r="B34" s="53"/>
      <c r="C34" s="50">
        <v>707</v>
      </c>
      <c r="D34" s="50"/>
      <c r="E34" s="61">
        <v>745</v>
      </c>
      <c r="F34" s="61">
        <v>754</v>
      </c>
      <c r="G34" s="51"/>
      <c r="H34" s="63">
        <v>319</v>
      </c>
      <c r="I34" s="63">
        <v>745</v>
      </c>
      <c r="J34" s="50">
        <v>783</v>
      </c>
      <c r="K34" s="50">
        <v>734</v>
      </c>
      <c r="L34" s="50"/>
      <c r="M34" s="50"/>
      <c r="N34" s="55">
        <f t="shared" si="0"/>
        <v>4787</v>
      </c>
      <c r="O34" s="30"/>
      <c r="P34" s="90">
        <v>295</v>
      </c>
      <c r="Q34" s="50">
        <v>738</v>
      </c>
      <c r="R34" s="50">
        <v>683</v>
      </c>
      <c r="S34" s="50">
        <v>775</v>
      </c>
      <c r="T34" s="50"/>
      <c r="U34" s="51"/>
      <c r="V34" s="50">
        <v>716</v>
      </c>
      <c r="W34" s="50">
        <v>698</v>
      </c>
      <c r="X34" s="61">
        <v>704</v>
      </c>
      <c r="Y34" s="61">
        <v>715</v>
      </c>
      <c r="Z34" s="172">
        <v>846</v>
      </c>
      <c r="AA34" s="63">
        <v>755</v>
      </c>
      <c r="AB34" s="55">
        <f t="shared" si="1"/>
        <v>6925</v>
      </c>
      <c r="AC34" s="115">
        <f t="shared" si="2"/>
        <v>11712</v>
      </c>
      <c r="AD34" s="32"/>
      <c r="AG34"/>
      <c r="AH34"/>
    </row>
    <row r="35" spans="1:34" ht="12.75">
      <c r="A35" s="144" t="s">
        <v>74</v>
      </c>
      <c r="B35" s="53"/>
      <c r="C35" s="50"/>
      <c r="D35" s="50"/>
      <c r="E35" s="61"/>
      <c r="F35" s="61"/>
      <c r="G35" s="51"/>
      <c r="H35" s="63"/>
      <c r="I35" s="63"/>
      <c r="J35" s="50"/>
      <c r="K35" s="50"/>
      <c r="L35" s="50"/>
      <c r="M35" s="50"/>
      <c r="N35" s="55">
        <f t="shared" si="0"/>
        <v>0</v>
      </c>
      <c r="O35" s="30"/>
      <c r="P35" s="90"/>
      <c r="Q35" s="50"/>
      <c r="R35" s="50"/>
      <c r="S35" s="50"/>
      <c r="T35" s="50"/>
      <c r="U35" s="51"/>
      <c r="V35" s="50"/>
      <c r="W35" s="50"/>
      <c r="X35" s="61"/>
      <c r="Y35" s="61"/>
      <c r="Z35" s="61"/>
      <c r="AA35" s="63"/>
      <c r="AB35" s="55">
        <f t="shared" si="1"/>
        <v>0</v>
      </c>
      <c r="AC35" s="115">
        <f t="shared" si="2"/>
        <v>0</v>
      </c>
      <c r="AD35" s="32"/>
      <c r="AG35"/>
      <c r="AH35"/>
    </row>
    <row r="36" spans="1:34" ht="12.75">
      <c r="A36" s="144" t="s">
        <v>131</v>
      </c>
      <c r="B36" s="53"/>
      <c r="C36" s="50"/>
      <c r="D36" s="50"/>
      <c r="E36" s="61"/>
      <c r="F36" s="61">
        <v>793</v>
      </c>
      <c r="G36" s="51"/>
      <c r="H36" s="63">
        <v>728</v>
      </c>
      <c r="I36" s="146">
        <v>904</v>
      </c>
      <c r="J36" s="50"/>
      <c r="K36" s="50"/>
      <c r="L36" s="50"/>
      <c r="M36" s="50"/>
      <c r="N36" s="55">
        <f t="shared" si="0"/>
        <v>2425</v>
      </c>
      <c r="O36" s="30"/>
      <c r="P36" s="90"/>
      <c r="Q36" s="50"/>
      <c r="R36" s="99">
        <v>863</v>
      </c>
      <c r="S36" s="99">
        <v>808</v>
      </c>
      <c r="T36" s="50"/>
      <c r="U36" s="51"/>
      <c r="V36" s="50">
        <v>805</v>
      </c>
      <c r="W36" s="99">
        <v>801</v>
      </c>
      <c r="X36" s="61"/>
      <c r="Y36" s="61"/>
      <c r="Z36" s="61"/>
      <c r="AA36" s="63"/>
      <c r="AB36" s="55">
        <f t="shared" si="1"/>
        <v>3277</v>
      </c>
      <c r="AC36" s="115">
        <f t="shared" si="2"/>
        <v>5702</v>
      </c>
      <c r="AD36" s="32"/>
      <c r="AG36"/>
      <c r="AH36"/>
    </row>
    <row r="37" spans="1:34" ht="12.75">
      <c r="A37" s="144" t="s">
        <v>75</v>
      </c>
      <c r="B37" s="53"/>
      <c r="C37" s="50"/>
      <c r="D37" s="50"/>
      <c r="E37" s="61"/>
      <c r="F37" s="61"/>
      <c r="G37" s="51"/>
      <c r="H37" s="63"/>
      <c r="I37" s="63"/>
      <c r="J37" s="50"/>
      <c r="K37" s="50"/>
      <c r="L37" s="50"/>
      <c r="M37" s="50"/>
      <c r="N37" s="55">
        <f t="shared" si="0"/>
        <v>0</v>
      </c>
      <c r="O37" s="30"/>
      <c r="P37" s="90"/>
      <c r="Q37" s="50"/>
      <c r="R37" s="50"/>
      <c r="S37" s="50"/>
      <c r="T37" s="50"/>
      <c r="U37" s="51"/>
      <c r="V37" s="50"/>
      <c r="W37" s="50"/>
      <c r="X37" s="61"/>
      <c r="Y37" s="61"/>
      <c r="Z37" s="61"/>
      <c r="AA37" s="63"/>
      <c r="AB37" s="55">
        <f t="shared" si="1"/>
        <v>0</v>
      </c>
      <c r="AC37" s="115">
        <f t="shared" si="2"/>
        <v>0</v>
      </c>
      <c r="AD37" s="32"/>
      <c r="AG37"/>
      <c r="AH37"/>
    </row>
    <row r="38" spans="1:34" ht="12.75">
      <c r="A38" s="144" t="s">
        <v>104</v>
      </c>
      <c r="B38" s="53">
        <v>744</v>
      </c>
      <c r="C38" s="50"/>
      <c r="D38" s="50">
        <v>372</v>
      </c>
      <c r="E38" s="61">
        <v>325</v>
      </c>
      <c r="F38" s="61"/>
      <c r="G38" s="51"/>
      <c r="H38" s="63"/>
      <c r="I38" s="63">
        <v>731</v>
      </c>
      <c r="J38" s="50"/>
      <c r="K38" s="50">
        <v>697</v>
      </c>
      <c r="L38" s="50">
        <v>437</v>
      </c>
      <c r="M38" s="50"/>
      <c r="N38" s="55">
        <f t="shared" si="0"/>
        <v>3306</v>
      </c>
      <c r="O38" s="30"/>
      <c r="P38" s="90">
        <v>673</v>
      </c>
      <c r="Q38" s="50">
        <v>478</v>
      </c>
      <c r="R38" s="50"/>
      <c r="S38" s="50"/>
      <c r="T38" s="50"/>
      <c r="U38" s="51"/>
      <c r="V38" s="50"/>
      <c r="W38" s="50"/>
      <c r="X38" s="61">
        <v>695</v>
      </c>
      <c r="Y38" s="61">
        <v>731</v>
      </c>
      <c r="Z38" s="61"/>
      <c r="AA38" s="63"/>
      <c r="AB38" s="55">
        <f t="shared" si="1"/>
        <v>2577</v>
      </c>
      <c r="AC38" s="115">
        <f t="shared" si="2"/>
        <v>5883</v>
      </c>
      <c r="AD38" s="32"/>
      <c r="AG38"/>
      <c r="AH38"/>
    </row>
    <row r="39" spans="1:34" ht="12.75">
      <c r="A39" s="144" t="s">
        <v>47</v>
      </c>
      <c r="B39" s="53"/>
      <c r="C39" s="50"/>
      <c r="D39" s="50"/>
      <c r="E39" s="61"/>
      <c r="F39" s="61"/>
      <c r="G39" s="51"/>
      <c r="H39" s="63"/>
      <c r="I39" s="63"/>
      <c r="J39" s="50"/>
      <c r="K39" s="50"/>
      <c r="L39" s="50"/>
      <c r="M39" s="50"/>
      <c r="N39" s="55">
        <f t="shared" si="0"/>
        <v>0</v>
      </c>
      <c r="O39" s="30"/>
      <c r="P39" s="90"/>
      <c r="Q39" s="50"/>
      <c r="R39" s="50"/>
      <c r="S39" s="50"/>
      <c r="T39" s="50"/>
      <c r="U39" s="51"/>
      <c r="V39" s="50"/>
      <c r="W39" s="50"/>
      <c r="X39" s="61"/>
      <c r="Y39" s="61"/>
      <c r="Z39" s="61"/>
      <c r="AA39" s="63"/>
      <c r="AB39" s="55">
        <f t="shared" si="1"/>
        <v>0</v>
      </c>
      <c r="AC39" s="115">
        <f t="shared" si="2"/>
        <v>0</v>
      </c>
      <c r="AD39" s="32"/>
      <c r="AG39"/>
      <c r="AH39"/>
    </row>
    <row r="40" spans="1:34" ht="12.75">
      <c r="A40" s="144" t="s">
        <v>39</v>
      </c>
      <c r="B40" s="53"/>
      <c r="C40" s="50">
        <v>673</v>
      </c>
      <c r="D40" s="50"/>
      <c r="E40" s="61"/>
      <c r="F40" s="61"/>
      <c r="G40" s="51"/>
      <c r="H40" s="63"/>
      <c r="I40" s="63"/>
      <c r="J40" s="50"/>
      <c r="K40" s="50"/>
      <c r="L40" s="50"/>
      <c r="M40" s="50"/>
      <c r="N40" s="55">
        <f t="shared" si="0"/>
        <v>673</v>
      </c>
      <c r="O40" s="30"/>
      <c r="P40" s="90"/>
      <c r="Q40" s="50"/>
      <c r="R40" s="50"/>
      <c r="S40" s="50"/>
      <c r="T40" s="50"/>
      <c r="U40" s="51"/>
      <c r="V40" s="50"/>
      <c r="W40" s="50"/>
      <c r="X40" s="61"/>
      <c r="Y40" s="61"/>
      <c r="Z40" s="61">
        <v>300</v>
      </c>
      <c r="AA40" s="63"/>
      <c r="AB40" s="55">
        <f t="shared" si="1"/>
        <v>300</v>
      </c>
      <c r="AC40" s="115">
        <f t="shared" si="2"/>
        <v>973</v>
      </c>
      <c r="AD40" s="32"/>
      <c r="AG40"/>
      <c r="AH40"/>
    </row>
    <row r="41" spans="1:34" ht="12.75">
      <c r="A41" s="144" t="s">
        <v>76</v>
      </c>
      <c r="B41" s="53">
        <v>721</v>
      </c>
      <c r="C41" s="50">
        <v>746</v>
      </c>
      <c r="D41" s="50">
        <v>314</v>
      </c>
      <c r="E41" s="61"/>
      <c r="F41" s="61">
        <v>721</v>
      </c>
      <c r="G41" s="51"/>
      <c r="H41" s="63">
        <v>808</v>
      </c>
      <c r="I41" s="63"/>
      <c r="J41" s="50">
        <v>708</v>
      </c>
      <c r="K41" s="50">
        <v>807</v>
      </c>
      <c r="L41" s="99">
        <v>898</v>
      </c>
      <c r="M41" s="50"/>
      <c r="N41" s="55">
        <f t="shared" si="0"/>
        <v>5723</v>
      </c>
      <c r="O41" s="30"/>
      <c r="P41" s="90">
        <v>445</v>
      </c>
      <c r="Q41" s="50">
        <v>767</v>
      </c>
      <c r="R41" s="50">
        <v>643</v>
      </c>
      <c r="S41" s="50">
        <v>703</v>
      </c>
      <c r="T41" s="50"/>
      <c r="U41" s="51"/>
      <c r="V41" s="50">
        <v>793</v>
      </c>
      <c r="W41" s="50">
        <v>794</v>
      </c>
      <c r="X41" s="61">
        <v>704</v>
      </c>
      <c r="Y41" s="61">
        <v>744</v>
      </c>
      <c r="Z41" s="61">
        <v>753</v>
      </c>
      <c r="AA41" s="146">
        <v>825</v>
      </c>
      <c r="AB41" s="55">
        <f t="shared" si="1"/>
        <v>7171</v>
      </c>
      <c r="AC41" s="115">
        <f t="shared" si="2"/>
        <v>12894</v>
      </c>
      <c r="AD41" s="32"/>
      <c r="AG41"/>
      <c r="AH41"/>
    </row>
    <row r="42" spans="1:34" ht="12.75">
      <c r="A42" s="144" t="s">
        <v>35</v>
      </c>
      <c r="B42" s="53">
        <v>814</v>
      </c>
      <c r="C42" s="50"/>
      <c r="D42" s="50">
        <v>734</v>
      </c>
      <c r="E42" s="61">
        <v>719</v>
      </c>
      <c r="F42" s="61">
        <v>814</v>
      </c>
      <c r="G42" s="51"/>
      <c r="H42" s="63">
        <v>805</v>
      </c>
      <c r="I42" s="63">
        <v>784</v>
      </c>
      <c r="J42" s="50"/>
      <c r="K42" s="50"/>
      <c r="L42" s="50">
        <v>799</v>
      </c>
      <c r="M42" s="50"/>
      <c r="N42" s="55">
        <f t="shared" si="0"/>
        <v>5469</v>
      </c>
      <c r="O42" s="30"/>
      <c r="P42" s="90">
        <v>766</v>
      </c>
      <c r="Q42" s="50">
        <v>497</v>
      </c>
      <c r="R42" s="50"/>
      <c r="S42" s="50"/>
      <c r="T42" s="50"/>
      <c r="U42" s="51"/>
      <c r="V42" s="50">
        <v>763</v>
      </c>
      <c r="W42" s="50"/>
      <c r="X42" s="172">
        <v>866</v>
      </c>
      <c r="Y42" s="61">
        <v>134</v>
      </c>
      <c r="Z42" s="61"/>
      <c r="AA42" s="63">
        <v>794</v>
      </c>
      <c r="AB42" s="55">
        <f t="shared" si="1"/>
        <v>3820</v>
      </c>
      <c r="AC42" s="115">
        <f t="shared" si="2"/>
        <v>9289</v>
      </c>
      <c r="AD42" s="32"/>
      <c r="AG42"/>
      <c r="AH42"/>
    </row>
    <row r="43" spans="1:34" ht="12.75">
      <c r="A43" s="144" t="s">
        <v>105</v>
      </c>
      <c r="B43" s="53"/>
      <c r="C43" s="50"/>
      <c r="D43" s="50">
        <v>752</v>
      </c>
      <c r="E43" s="61"/>
      <c r="F43" s="61"/>
      <c r="G43" s="51"/>
      <c r="H43" s="63"/>
      <c r="I43" s="63"/>
      <c r="J43" s="50"/>
      <c r="K43" s="50"/>
      <c r="L43" s="50"/>
      <c r="M43" s="50"/>
      <c r="N43" s="55">
        <f t="shared" si="0"/>
        <v>752</v>
      </c>
      <c r="O43" s="30"/>
      <c r="P43" s="90"/>
      <c r="Q43" s="50"/>
      <c r="R43" s="50"/>
      <c r="S43" s="50"/>
      <c r="T43" s="50"/>
      <c r="U43" s="51"/>
      <c r="V43" s="50"/>
      <c r="W43" s="50">
        <v>696</v>
      </c>
      <c r="X43" s="61"/>
      <c r="Y43" s="61"/>
      <c r="Z43" s="61"/>
      <c r="AA43" s="63"/>
      <c r="AB43" s="55">
        <f t="shared" si="1"/>
        <v>696</v>
      </c>
      <c r="AC43" s="115">
        <f t="shared" si="2"/>
        <v>1448</v>
      </c>
      <c r="AD43" s="32"/>
      <c r="AG43"/>
      <c r="AH43"/>
    </row>
    <row r="44" spans="1:34" ht="12.75">
      <c r="A44" s="144" t="s">
        <v>77</v>
      </c>
      <c r="B44" s="53"/>
      <c r="C44" s="50"/>
      <c r="D44" s="50"/>
      <c r="E44" s="61"/>
      <c r="F44" s="61"/>
      <c r="G44" s="51"/>
      <c r="H44" s="63"/>
      <c r="I44" s="63"/>
      <c r="J44" s="50"/>
      <c r="K44" s="50"/>
      <c r="L44" s="50"/>
      <c r="M44" s="50"/>
      <c r="N44" s="55">
        <f t="shared" si="0"/>
        <v>0</v>
      </c>
      <c r="O44" s="30"/>
      <c r="P44" s="90"/>
      <c r="Q44" s="50"/>
      <c r="R44" s="50"/>
      <c r="S44" s="50"/>
      <c r="T44" s="50"/>
      <c r="U44" s="51"/>
      <c r="V44" s="50"/>
      <c r="W44" s="50"/>
      <c r="X44" s="61"/>
      <c r="Y44" s="61"/>
      <c r="Z44" s="61"/>
      <c r="AA44" s="63"/>
      <c r="AB44" s="55">
        <f t="shared" si="1"/>
        <v>0</v>
      </c>
      <c r="AC44" s="115">
        <f t="shared" si="2"/>
        <v>0</v>
      </c>
      <c r="AD44" s="32"/>
      <c r="AG44"/>
      <c r="AH44"/>
    </row>
    <row r="45" spans="1:34" ht="12.75">
      <c r="A45" s="144" t="s">
        <v>57</v>
      </c>
      <c r="B45" s="53"/>
      <c r="C45" s="50"/>
      <c r="D45" s="50"/>
      <c r="E45" s="61"/>
      <c r="F45" s="61"/>
      <c r="G45" s="51"/>
      <c r="H45" s="63"/>
      <c r="I45" s="63">
        <v>741</v>
      </c>
      <c r="J45" s="50">
        <v>749</v>
      </c>
      <c r="K45" s="50">
        <v>664</v>
      </c>
      <c r="L45" s="50"/>
      <c r="M45" s="50"/>
      <c r="N45" s="55">
        <f t="shared" si="0"/>
        <v>2154</v>
      </c>
      <c r="O45" s="30"/>
      <c r="P45" s="90"/>
      <c r="Q45" s="50"/>
      <c r="R45" s="50"/>
      <c r="S45" s="50"/>
      <c r="T45" s="50"/>
      <c r="U45" s="51"/>
      <c r="V45" s="50"/>
      <c r="W45" s="50"/>
      <c r="X45" s="61">
        <v>649</v>
      </c>
      <c r="Y45" s="61">
        <v>668</v>
      </c>
      <c r="Z45" s="61">
        <v>719</v>
      </c>
      <c r="AA45" s="63">
        <v>495</v>
      </c>
      <c r="AB45" s="55">
        <f>SUM(P45:AA45)</f>
        <v>2531</v>
      </c>
      <c r="AC45" s="115">
        <f>SUM(N45+AB45)</f>
        <v>4685</v>
      </c>
      <c r="AD45" s="32"/>
      <c r="AG45"/>
      <c r="AH45"/>
    </row>
    <row r="46" spans="1:34" ht="12.75">
      <c r="A46" s="144" t="s">
        <v>106</v>
      </c>
      <c r="B46" s="53"/>
      <c r="C46" s="50"/>
      <c r="D46" s="50"/>
      <c r="E46" s="61"/>
      <c r="F46" s="61"/>
      <c r="G46" s="51"/>
      <c r="H46" s="63"/>
      <c r="I46" s="63"/>
      <c r="J46" s="50"/>
      <c r="K46" s="50"/>
      <c r="L46" s="50"/>
      <c r="M46" s="50"/>
      <c r="N46" s="55">
        <f t="shared" si="0"/>
        <v>0</v>
      </c>
      <c r="O46" s="30"/>
      <c r="P46" s="90"/>
      <c r="Q46" s="50"/>
      <c r="R46" s="50"/>
      <c r="S46" s="50"/>
      <c r="T46" s="50"/>
      <c r="U46" s="51"/>
      <c r="V46" s="50"/>
      <c r="W46" s="50"/>
      <c r="X46" s="61"/>
      <c r="Y46" s="61"/>
      <c r="Z46" s="61"/>
      <c r="AA46" s="63"/>
      <c r="AB46" s="55">
        <f t="shared" si="1"/>
        <v>0</v>
      </c>
      <c r="AC46" s="115">
        <f t="shared" si="2"/>
        <v>0</v>
      </c>
      <c r="AD46" s="32"/>
      <c r="AG46"/>
      <c r="AH46"/>
    </row>
    <row r="47" spans="1:34" ht="12.75">
      <c r="A47" s="144" t="s">
        <v>36</v>
      </c>
      <c r="B47" s="53"/>
      <c r="C47" s="50"/>
      <c r="D47" s="50"/>
      <c r="E47" s="61"/>
      <c r="F47" s="61"/>
      <c r="G47" s="51"/>
      <c r="H47" s="63"/>
      <c r="I47" s="63"/>
      <c r="J47" s="50"/>
      <c r="K47" s="50"/>
      <c r="L47" s="50"/>
      <c r="M47" s="50"/>
      <c r="N47" s="55">
        <f t="shared" si="0"/>
        <v>0</v>
      </c>
      <c r="O47" s="30"/>
      <c r="P47" s="90"/>
      <c r="Q47" s="50"/>
      <c r="R47" s="50"/>
      <c r="S47" s="50"/>
      <c r="T47" s="50"/>
      <c r="U47" s="51"/>
      <c r="V47" s="50"/>
      <c r="W47" s="50"/>
      <c r="X47" s="61"/>
      <c r="Y47" s="61"/>
      <c r="Z47" s="61"/>
      <c r="AA47" s="63"/>
      <c r="AB47" s="55">
        <f t="shared" si="1"/>
        <v>0</v>
      </c>
      <c r="AC47" s="115">
        <f t="shared" si="2"/>
        <v>0</v>
      </c>
      <c r="AD47" s="32"/>
      <c r="AG47"/>
      <c r="AH47"/>
    </row>
    <row r="48" spans="1:34" ht="12.75">
      <c r="A48" s="87" t="s">
        <v>10</v>
      </c>
      <c r="B48" s="71">
        <f>SUM(B4:B47)</f>
        <v>6054</v>
      </c>
      <c r="C48" s="71">
        <f aca="true" t="shared" si="3" ref="C48:N48">SUM(C4:C47)</f>
        <v>5926</v>
      </c>
      <c r="D48" s="71">
        <f t="shared" si="3"/>
        <v>6321</v>
      </c>
      <c r="E48" s="71">
        <f t="shared" si="3"/>
        <v>6326</v>
      </c>
      <c r="F48" s="71">
        <f t="shared" si="3"/>
        <v>6281</v>
      </c>
      <c r="G48" s="71">
        <f t="shared" si="3"/>
        <v>0</v>
      </c>
      <c r="H48" s="71">
        <f t="shared" si="3"/>
        <v>6237</v>
      </c>
      <c r="I48" s="71">
        <f t="shared" si="3"/>
        <v>6285</v>
      </c>
      <c r="J48" s="71">
        <f t="shared" si="3"/>
        <v>6228</v>
      </c>
      <c r="K48" s="71">
        <f t="shared" si="3"/>
        <v>5867</v>
      </c>
      <c r="L48" s="71">
        <f t="shared" si="3"/>
        <v>6296</v>
      </c>
      <c r="M48" s="71">
        <f t="shared" si="3"/>
        <v>0</v>
      </c>
      <c r="N48" s="71">
        <f t="shared" si="3"/>
        <v>61821</v>
      </c>
      <c r="O48" s="30"/>
      <c r="P48" s="103">
        <f>SUM(P4:P47)</f>
        <v>5903</v>
      </c>
      <c r="Q48" s="103">
        <f aca="true" t="shared" si="4" ref="Q48:AB48">SUM(Q4:Q47)</f>
        <v>5905</v>
      </c>
      <c r="R48" s="103">
        <f t="shared" si="4"/>
        <v>5712</v>
      </c>
      <c r="S48" s="103">
        <f t="shared" si="4"/>
        <v>6010</v>
      </c>
      <c r="T48" s="103">
        <f t="shared" si="4"/>
        <v>0</v>
      </c>
      <c r="U48" s="103">
        <f t="shared" si="4"/>
        <v>0</v>
      </c>
      <c r="V48" s="103">
        <f t="shared" si="4"/>
        <v>6105</v>
      </c>
      <c r="W48" s="103">
        <f t="shared" si="4"/>
        <v>6079</v>
      </c>
      <c r="X48" s="103">
        <f t="shared" si="4"/>
        <v>5767</v>
      </c>
      <c r="Y48" s="103">
        <f t="shared" si="4"/>
        <v>5780</v>
      </c>
      <c r="Z48" s="103">
        <f t="shared" si="4"/>
        <v>5874</v>
      </c>
      <c r="AA48" s="103">
        <f t="shared" si="4"/>
        <v>6068</v>
      </c>
      <c r="AB48" s="103">
        <f t="shared" si="4"/>
        <v>59203</v>
      </c>
      <c r="AC48" s="118">
        <f>SUM(AC4:AC47)</f>
        <v>121024</v>
      </c>
      <c r="AD48" s="31"/>
      <c r="AG48"/>
      <c r="AH48"/>
    </row>
    <row r="49" spans="1:34" ht="12.75">
      <c r="A49" s="96" t="s">
        <v>30</v>
      </c>
      <c r="B49" s="80">
        <v>2</v>
      </c>
      <c r="C49" s="80">
        <v>2</v>
      </c>
      <c r="D49" s="80">
        <v>2</v>
      </c>
      <c r="E49" s="80">
        <v>2</v>
      </c>
      <c r="F49" s="80">
        <v>2</v>
      </c>
      <c r="G49" s="80"/>
      <c r="H49" s="80">
        <v>2</v>
      </c>
      <c r="I49" s="80">
        <v>0</v>
      </c>
      <c r="J49" s="80">
        <v>2</v>
      </c>
      <c r="K49" s="80">
        <v>2</v>
      </c>
      <c r="L49" s="80">
        <v>2</v>
      </c>
      <c r="M49" s="80"/>
      <c r="N49" s="75"/>
      <c r="O49" s="9"/>
      <c r="P49" s="80">
        <v>2</v>
      </c>
      <c r="Q49" s="80">
        <v>0</v>
      </c>
      <c r="R49" s="80">
        <v>2</v>
      </c>
      <c r="S49" s="80">
        <v>0</v>
      </c>
      <c r="T49" s="80"/>
      <c r="U49" s="80"/>
      <c r="V49" s="80">
        <v>2</v>
      </c>
      <c r="W49" s="80">
        <v>2</v>
      </c>
      <c r="X49" s="80">
        <v>2</v>
      </c>
      <c r="Y49" s="80">
        <v>2</v>
      </c>
      <c r="Z49" s="80">
        <v>2</v>
      </c>
      <c r="AA49" s="80">
        <v>0</v>
      </c>
      <c r="AB49" s="28" t="s">
        <v>31</v>
      </c>
      <c r="AC49" s="98">
        <f>SUM(B49:AA49)</f>
        <v>32</v>
      </c>
      <c r="AD49" s="11"/>
      <c r="AG49"/>
      <c r="AH49"/>
    </row>
    <row r="50" spans="1:34" ht="12.75">
      <c r="A50" s="13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6"/>
      <c r="O50" s="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76"/>
      <c r="AC50" s="98"/>
      <c r="AD50" s="11"/>
      <c r="AG50"/>
      <c r="AH50"/>
    </row>
    <row r="51" spans="1:34" ht="12.75">
      <c r="A51" s="135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136"/>
      <c r="O51" s="9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76"/>
      <c r="AC51" s="98"/>
      <c r="AD51" s="11"/>
      <c r="AG51"/>
      <c r="AH51"/>
    </row>
    <row r="52" spans="1:34" ht="13.5" customHeight="1" thickBot="1">
      <c r="A52" s="9" t="s">
        <v>79</v>
      </c>
      <c r="B52" s="9" t="s">
        <v>13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9" t="s">
        <v>14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11"/>
      <c r="AG52"/>
      <c r="AH52"/>
    </row>
    <row r="53" spans="1:34" ht="14.25" thickBot="1" thickTop="1">
      <c r="A53" s="85" t="s">
        <v>0</v>
      </c>
      <c r="B53" s="20">
        <v>1</v>
      </c>
      <c r="C53" s="20">
        <v>2</v>
      </c>
      <c r="D53" s="20">
        <v>3</v>
      </c>
      <c r="E53" s="66">
        <v>4</v>
      </c>
      <c r="F53" s="20">
        <v>5</v>
      </c>
      <c r="G53" s="20">
        <v>6</v>
      </c>
      <c r="H53" s="20">
        <v>7</v>
      </c>
      <c r="I53" s="20">
        <v>8</v>
      </c>
      <c r="J53" s="20">
        <v>9</v>
      </c>
      <c r="K53" s="20">
        <v>10</v>
      </c>
      <c r="L53" s="20">
        <v>11</v>
      </c>
      <c r="M53" s="20">
        <v>12</v>
      </c>
      <c r="N53" s="19" t="s">
        <v>12</v>
      </c>
      <c r="O53" s="30"/>
      <c r="P53" s="91">
        <v>1</v>
      </c>
      <c r="Q53" s="20">
        <v>2</v>
      </c>
      <c r="R53" s="20">
        <v>3</v>
      </c>
      <c r="S53" s="20">
        <v>4</v>
      </c>
      <c r="T53" s="20">
        <v>5</v>
      </c>
      <c r="U53" s="13">
        <v>6</v>
      </c>
      <c r="V53" s="20">
        <v>7</v>
      </c>
      <c r="W53" s="20">
        <v>8</v>
      </c>
      <c r="X53" s="20">
        <v>9</v>
      </c>
      <c r="Y53" s="20">
        <v>10</v>
      </c>
      <c r="Z53" s="13">
        <v>11</v>
      </c>
      <c r="AA53" s="20">
        <v>12</v>
      </c>
      <c r="AB53" s="45" t="s">
        <v>12</v>
      </c>
      <c r="AC53" s="112" t="s">
        <v>37</v>
      </c>
      <c r="AD53" s="31"/>
      <c r="AG53"/>
      <c r="AH53"/>
    </row>
    <row r="54" spans="1:34" ht="13.5" thickTop="1">
      <c r="A54" s="144" t="s">
        <v>64</v>
      </c>
      <c r="B54" s="56"/>
      <c r="C54" s="49"/>
      <c r="D54" s="49">
        <v>4</v>
      </c>
      <c r="E54" s="49">
        <v>4</v>
      </c>
      <c r="F54" s="49">
        <v>4</v>
      </c>
      <c r="G54" s="106"/>
      <c r="H54" s="62"/>
      <c r="I54" s="49"/>
      <c r="J54" s="62"/>
      <c r="K54" s="62"/>
      <c r="L54" s="62"/>
      <c r="M54" s="62"/>
      <c r="N54" s="79">
        <f>SUM(B54:M54)</f>
        <v>12</v>
      </c>
      <c r="O54" s="24"/>
      <c r="P54" s="92"/>
      <c r="Q54" s="49"/>
      <c r="R54" s="49">
        <v>4</v>
      </c>
      <c r="S54" s="49">
        <v>4</v>
      </c>
      <c r="T54" s="49"/>
      <c r="U54" s="130"/>
      <c r="V54" s="49"/>
      <c r="W54" s="49"/>
      <c r="X54" s="49"/>
      <c r="Y54" s="49"/>
      <c r="Z54" s="49"/>
      <c r="AA54" s="62"/>
      <c r="AB54" s="54">
        <f aca="true" t="shared" si="5" ref="AB54:AB97">SUM(P54:AA54)</f>
        <v>8</v>
      </c>
      <c r="AC54" s="111">
        <f aca="true" t="shared" si="6" ref="AC54:AC98">SUM(N54+AB54)</f>
        <v>20</v>
      </c>
      <c r="AD54" s="31"/>
      <c r="AG54"/>
      <c r="AH54"/>
    </row>
    <row r="55" spans="1:34" ht="12.75">
      <c r="A55" s="144" t="s">
        <v>96</v>
      </c>
      <c r="B55" s="53"/>
      <c r="C55" s="50"/>
      <c r="D55" s="50"/>
      <c r="E55" s="50"/>
      <c r="F55" s="50"/>
      <c r="G55" s="51"/>
      <c r="H55" s="63"/>
      <c r="I55" s="50"/>
      <c r="J55" s="63"/>
      <c r="K55" s="63"/>
      <c r="L55" s="63"/>
      <c r="M55" s="63"/>
      <c r="N55" s="55">
        <f aca="true" t="shared" si="7" ref="N55:N97">SUM(B55:M55)</f>
        <v>0</v>
      </c>
      <c r="O55" s="24"/>
      <c r="P55" s="90"/>
      <c r="Q55" s="50"/>
      <c r="R55" s="50"/>
      <c r="S55" s="50"/>
      <c r="T55" s="50"/>
      <c r="U55" s="51"/>
      <c r="V55" s="50"/>
      <c r="W55" s="50"/>
      <c r="X55" s="50"/>
      <c r="Y55" s="50"/>
      <c r="Z55" s="50"/>
      <c r="AA55" s="63"/>
      <c r="AB55" s="55">
        <f t="shared" si="5"/>
        <v>0</v>
      </c>
      <c r="AC55" s="116">
        <f t="shared" si="6"/>
        <v>0</v>
      </c>
      <c r="AD55" s="31"/>
      <c r="AG55"/>
      <c r="AH55"/>
    </row>
    <row r="56" spans="1:34" ht="12.75">
      <c r="A56" s="144" t="s">
        <v>52</v>
      </c>
      <c r="B56" s="53">
        <v>4</v>
      </c>
      <c r="C56" s="50">
        <v>4</v>
      </c>
      <c r="D56" s="50">
        <v>4</v>
      </c>
      <c r="E56" s="50">
        <v>4</v>
      </c>
      <c r="F56" s="50">
        <v>4</v>
      </c>
      <c r="G56" s="51"/>
      <c r="H56" s="63">
        <v>4</v>
      </c>
      <c r="I56" s="50"/>
      <c r="J56" s="63">
        <v>4</v>
      </c>
      <c r="K56" s="63">
        <v>4</v>
      </c>
      <c r="L56" s="63">
        <v>4</v>
      </c>
      <c r="M56" s="63"/>
      <c r="N56" s="55">
        <f t="shared" si="7"/>
        <v>36</v>
      </c>
      <c r="O56" s="24"/>
      <c r="P56" s="90">
        <v>3</v>
      </c>
      <c r="Q56" s="50">
        <v>4</v>
      </c>
      <c r="R56" s="50">
        <v>4</v>
      </c>
      <c r="S56" s="50">
        <v>4</v>
      </c>
      <c r="T56" s="50"/>
      <c r="U56" s="51"/>
      <c r="V56" s="50">
        <v>4</v>
      </c>
      <c r="W56" s="50">
        <v>4</v>
      </c>
      <c r="X56" s="50">
        <v>4</v>
      </c>
      <c r="Y56" s="50">
        <v>4</v>
      </c>
      <c r="Z56" s="50">
        <v>4</v>
      </c>
      <c r="AA56" s="63">
        <v>4</v>
      </c>
      <c r="AB56" s="55">
        <f t="shared" si="5"/>
        <v>39</v>
      </c>
      <c r="AC56" s="116">
        <f t="shared" si="6"/>
        <v>75</v>
      </c>
      <c r="AD56" s="31"/>
      <c r="AG56"/>
      <c r="AH56"/>
    </row>
    <row r="57" spans="1:34" ht="12.75">
      <c r="A57" s="144" t="s">
        <v>45</v>
      </c>
      <c r="B57" s="53"/>
      <c r="C57" s="50"/>
      <c r="D57" s="50"/>
      <c r="E57" s="50"/>
      <c r="F57" s="50"/>
      <c r="G57" s="51"/>
      <c r="H57" s="63"/>
      <c r="I57" s="50"/>
      <c r="J57" s="63"/>
      <c r="K57" s="63"/>
      <c r="L57" s="63"/>
      <c r="M57" s="63"/>
      <c r="N57" s="55">
        <f t="shared" si="7"/>
        <v>0</v>
      </c>
      <c r="O57" s="24"/>
      <c r="P57" s="90"/>
      <c r="Q57" s="50"/>
      <c r="R57" s="50"/>
      <c r="S57" s="50"/>
      <c r="T57" s="50"/>
      <c r="U57" s="51"/>
      <c r="V57" s="50"/>
      <c r="W57" s="50"/>
      <c r="X57" s="50"/>
      <c r="Y57" s="50"/>
      <c r="Z57" s="50"/>
      <c r="AA57" s="63"/>
      <c r="AB57" s="55">
        <f t="shared" si="5"/>
        <v>0</v>
      </c>
      <c r="AC57" s="116">
        <f t="shared" si="6"/>
        <v>0</v>
      </c>
      <c r="AD57" s="31"/>
      <c r="AG57"/>
      <c r="AH57"/>
    </row>
    <row r="58" spans="1:34" ht="12.75">
      <c r="A58" s="144" t="s">
        <v>34</v>
      </c>
      <c r="B58" s="53"/>
      <c r="C58" s="50"/>
      <c r="D58" s="50"/>
      <c r="E58" s="50"/>
      <c r="F58" s="50"/>
      <c r="G58" s="51"/>
      <c r="H58" s="63"/>
      <c r="I58" s="50"/>
      <c r="J58" s="63"/>
      <c r="K58" s="63"/>
      <c r="L58" s="63"/>
      <c r="M58" s="63"/>
      <c r="N58" s="55">
        <f t="shared" si="7"/>
        <v>0</v>
      </c>
      <c r="O58" s="24"/>
      <c r="P58" s="90"/>
      <c r="Q58" s="50"/>
      <c r="R58" s="50"/>
      <c r="S58" s="50"/>
      <c r="T58" s="50"/>
      <c r="U58" s="51"/>
      <c r="V58" s="50"/>
      <c r="W58" s="50"/>
      <c r="X58" s="50"/>
      <c r="Y58" s="50"/>
      <c r="Z58" s="50"/>
      <c r="AA58" s="63"/>
      <c r="AB58" s="55">
        <f t="shared" si="5"/>
        <v>0</v>
      </c>
      <c r="AC58" s="116">
        <f t="shared" si="6"/>
        <v>0</v>
      </c>
      <c r="AD58" s="31"/>
      <c r="AG58"/>
      <c r="AH58"/>
    </row>
    <row r="59" spans="1:34" ht="12.75" customHeight="1">
      <c r="A59" s="144" t="s">
        <v>53</v>
      </c>
      <c r="B59" s="53">
        <v>4</v>
      </c>
      <c r="C59" s="50"/>
      <c r="D59" s="50">
        <v>4</v>
      </c>
      <c r="E59" s="50">
        <v>4</v>
      </c>
      <c r="F59" s="50">
        <v>4</v>
      </c>
      <c r="G59" s="51"/>
      <c r="H59" s="63">
        <v>4</v>
      </c>
      <c r="I59" s="50"/>
      <c r="J59" s="63"/>
      <c r="K59" s="63"/>
      <c r="L59" s="63">
        <v>4</v>
      </c>
      <c r="M59" s="63"/>
      <c r="N59" s="55">
        <f t="shared" si="7"/>
        <v>24</v>
      </c>
      <c r="O59" s="24"/>
      <c r="P59" s="90">
        <v>4</v>
      </c>
      <c r="Q59" s="50">
        <v>4</v>
      </c>
      <c r="R59" s="50"/>
      <c r="S59" s="50"/>
      <c r="T59" s="50"/>
      <c r="U59" s="51"/>
      <c r="V59" s="50">
        <v>4</v>
      </c>
      <c r="W59" s="50">
        <v>4</v>
      </c>
      <c r="X59" s="50"/>
      <c r="Y59" s="50"/>
      <c r="Z59" s="50">
        <v>2</v>
      </c>
      <c r="AA59" s="63">
        <v>4</v>
      </c>
      <c r="AB59" s="55">
        <f t="shared" si="5"/>
        <v>22</v>
      </c>
      <c r="AC59" s="116">
        <f t="shared" si="6"/>
        <v>46</v>
      </c>
      <c r="AD59" s="31"/>
      <c r="AG59"/>
      <c r="AH59"/>
    </row>
    <row r="60" spans="1:34" ht="12.75">
      <c r="A60" s="144" t="s">
        <v>54</v>
      </c>
      <c r="B60" s="53">
        <v>3</v>
      </c>
      <c r="C60" s="50">
        <v>4</v>
      </c>
      <c r="D60" s="50"/>
      <c r="E60" s="50"/>
      <c r="F60" s="50"/>
      <c r="G60" s="51"/>
      <c r="H60" s="63"/>
      <c r="I60" s="50"/>
      <c r="J60" s="63">
        <v>4</v>
      </c>
      <c r="K60" s="63"/>
      <c r="L60" s="63"/>
      <c r="M60" s="63"/>
      <c r="N60" s="55">
        <f t="shared" si="7"/>
        <v>11</v>
      </c>
      <c r="O60" s="24"/>
      <c r="P60" s="90">
        <v>4</v>
      </c>
      <c r="Q60" s="50">
        <v>2</v>
      </c>
      <c r="R60" s="50">
        <v>4</v>
      </c>
      <c r="S60" s="50">
        <v>4</v>
      </c>
      <c r="T60" s="50"/>
      <c r="U60" s="51"/>
      <c r="V60" s="50"/>
      <c r="W60" s="50"/>
      <c r="X60" s="50"/>
      <c r="Y60" s="50"/>
      <c r="Z60" s="50"/>
      <c r="AA60" s="63"/>
      <c r="AB60" s="55">
        <f t="shared" si="5"/>
        <v>14</v>
      </c>
      <c r="AC60" s="116">
        <f t="shared" si="6"/>
        <v>25</v>
      </c>
      <c r="AD60" s="31"/>
      <c r="AG60"/>
      <c r="AH60"/>
    </row>
    <row r="61" spans="1:34" ht="12.75">
      <c r="A61" s="144" t="s">
        <v>97</v>
      </c>
      <c r="B61" s="53"/>
      <c r="C61" s="50"/>
      <c r="D61" s="50"/>
      <c r="E61" s="50"/>
      <c r="F61" s="50"/>
      <c r="G61" s="51"/>
      <c r="H61" s="63"/>
      <c r="I61" s="50"/>
      <c r="J61" s="63"/>
      <c r="K61" s="63"/>
      <c r="L61" s="63"/>
      <c r="M61" s="63"/>
      <c r="N61" s="55">
        <f t="shared" si="7"/>
        <v>0</v>
      </c>
      <c r="O61" s="24"/>
      <c r="P61" s="90"/>
      <c r="Q61" s="50"/>
      <c r="R61" s="50"/>
      <c r="S61" s="50"/>
      <c r="T61" s="50"/>
      <c r="U61" s="51"/>
      <c r="V61" s="50"/>
      <c r="W61" s="50"/>
      <c r="X61" s="50"/>
      <c r="Y61" s="50"/>
      <c r="Z61" s="50"/>
      <c r="AA61" s="63"/>
      <c r="AB61" s="55">
        <f t="shared" si="5"/>
        <v>0</v>
      </c>
      <c r="AC61" s="116">
        <f t="shared" si="6"/>
        <v>0</v>
      </c>
      <c r="AD61" s="31"/>
      <c r="AG61"/>
      <c r="AH61"/>
    </row>
    <row r="62" spans="1:34" ht="12.75">
      <c r="A62" s="144" t="s">
        <v>32</v>
      </c>
      <c r="B62" s="53"/>
      <c r="C62" s="50"/>
      <c r="D62" s="50"/>
      <c r="E62" s="50">
        <v>2</v>
      </c>
      <c r="F62" s="50"/>
      <c r="G62" s="51"/>
      <c r="H62" s="63"/>
      <c r="I62" s="50">
        <v>4</v>
      </c>
      <c r="J62" s="63">
        <v>4</v>
      </c>
      <c r="K62" s="63">
        <v>4</v>
      </c>
      <c r="L62" s="63"/>
      <c r="M62" s="63"/>
      <c r="N62" s="55">
        <f t="shared" si="7"/>
        <v>14</v>
      </c>
      <c r="O62" s="24"/>
      <c r="P62" s="90"/>
      <c r="Q62" s="50"/>
      <c r="R62" s="50"/>
      <c r="S62" s="50"/>
      <c r="T62" s="50"/>
      <c r="U62" s="51"/>
      <c r="V62" s="50"/>
      <c r="W62" s="50"/>
      <c r="X62" s="50"/>
      <c r="Y62" s="50">
        <v>3</v>
      </c>
      <c r="Z62" s="50">
        <v>4</v>
      </c>
      <c r="AA62" s="63">
        <v>1</v>
      </c>
      <c r="AB62" s="55">
        <f t="shared" si="5"/>
        <v>8</v>
      </c>
      <c r="AC62" s="116">
        <f t="shared" si="6"/>
        <v>22</v>
      </c>
      <c r="AD62" s="31"/>
      <c r="AG62"/>
      <c r="AH62"/>
    </row>
    <row r="63" spans="1:34" ht="12.75">
      <c r="A63" s="144" t="s">
        <v>65</v>
      </c>
      <c r="B63" s="53"/>
      <c r="C63" s="50"/>
      <c r="D63" s="50"/>
      <c r="E63" s="50"/>
      <c r="F63" s="50"/>
      <c r="G63" s="51"/>
      <c r="H63" s="63">
        <v>2</v>
      </c>
      <c r="I63" s="50"/>
      <c r="J63" s="63"/>
      <c r="K63" s="63"/>
      <c r="L63" s="63">
        <v>4</v>
      </c>
      <c r="M63" s="63"/>
      <c r="N63" s="55">
        <f t="shared" si="7"/>
        <v>6</v>
      </c>
      <c r="O63" s="24"/>
      <c r="P63" s="90"/>
      <c r="Q63" s="50"/>
      <c r="R63" s="50"/>
      <c r="S63" s="50">
        <v>4</v>
      </c>
      <c r="T63" s="50"/>
      <c r="U63" s="51"/>
      <c r="V63" s="50"/>
      <c r="W63" s="50"/>
      <c r="X63" s="50"/>
      <c r="Y63" s="50"/>
      <c r="Z63" s="50"/>
      <c r="AA63" s="63"/>
      <c r="AB63" s="55">
        <f t="shared" si="5"/>
        <v>4</v>
      </c>
      <c r="AC63" s="116">
        <f t="shared" si="6"/>
        <v>10</v>
      </c>
      <c r="AD63" s="31"/>
      <c r="AG63"/>
      <c r="AH63"/>
    </row>
    <row r="64" spans="1:34" ht="12.75">
      <c r="A64" s="144" t="s">
        <v>66</v>
      </c>
      <c r="B64" s="53">
        <v>4</v>
      </c>
      <c r="C64" s="50"/>
      <c r="D64" s="50"/>
      <c r="E64" s="50">
        <v>4</v>
      </c>
      <c r="F64" s="50"/>
      <c r="G64" s="51"/>
      <c r="H64" s="63"/>
      <c r="I64" s="50"/>
      <c r="J64" s="63"/>
      <c r="K64" s="63"/>
      <c r="L64" s="63">
        <v>4</v>
      </c>
      <c r="M64" s="63"/>
      <c r="N64" s="55">
        <f t="shared" si="7"/>
        <v>12</v>
      </c>
      <c r="O64" s="24"/>
      <c r="P64" s="90"/>
      <c r="Q64" s="50"/>
      <c r="R64" s="50"/>
      <c r="S64" s="50"/>
      <c r="T64" s="50"/>
      <c r="U64" s="51"/>
      <c r="V64" s="50"/>
      <c r="W64" s="50"/>
      <c r="X64" s="50"/>
      <c r="Y64" s="50"/>
      <c r="Z64" s="50"/>
      <c r="AA64" s="63"/>
      <c r="AB64" s="55">
        <f t="shared" si="5"/>
        <v>0</v>
      </c>
      <c r="AC64" s="116">
        <f t="shared" si="6"/>
        <v>12</v>
      </c>
      <c r="AD64" s="31"/>
      <c r="AG64"/>
      <c r="AH64"/>
    </row>
    <row r="65" spans="1:34" ht="12.75">
      <c r="A65" s="144" t="s">
        <v>67</v>
      </c>
      <c r="B65" s="53">
        <v>1</v>
      </c>
      <c r="C65" s="50"/>
      <c r="D65" s="50"/>
      <c r="E65" s="50"/>
      <c r="F65" s="50"/>
      <c r="G65" s="51"/>
      <c r="H65" s="63"/>
      <c r="I65" s="50"/>
      <c r="J65" s="63"/>
      <c r="K65" s="63"/>
      <c r="L65" s="63"/>
      <c r="M65" s="63"/>
      <c r="N65" s="55">
        <f t="shared" si="7"/>
        <v>1</v>
      </c>
      <c r="O65" s="24"/>
      <c r="P65" s="90"/>
      <c r="Q65" s="50"/>
      <c r="R65" s="50"/>
      <c r="S65" s="50"/>
      <c r="T65" s="50"/>
      <c r="U65" s="51"/>
      <c r="V65" s="50"/>
      <c r="W65" s="50"/>
      <c r="X65" s="50"/>
      <c r="Y65" s="50"/>
      <c r="Z65" s="50"/>
      <c r="AA65" s="63"/>
      <c r="AB65" s="55">
        <f t="shared" si="5"/>
        <v>0</v>
      </c>
      <c r="AC65" s="116">
        <f t="shared" si="6"/>
        <v>1</v>
      </c>
      <c r="AD65" s="31"/>
      <c r="AG65"/>
      <c r="AH65"/>
    </row>
    <row r="66" spans="1:34" ht="12.75">
      <c r="A66" s="144" t="s">
        <v>98</v>
      </c>
      <c r="B66" s="53"/>
      <c r="C66" s="50"/>
      <c r="D66" s="50"/>
      <c r="E66" s="50"/>
      <c r="F66" s="50"/>
      <c r="G66" s="51"/>
      <c r="H66" s="63"/>
      <c r="I66" s="50"/>
      <c r="J66" s="63"/>
      <c r="K66" s="63"/>
      <c r="L66" s="63"/>
      <c r="M66" s="63"/>
      <c r="N66" s="55">
        <f t="shared" si="7"/>
        <v>0</v>
      </c>
      <c r="O66" s="24"/>
      <c r="P66" s="90"/>
      <c r="Q66" s="50"/>
      <c r="R66" s="50"/>
      <c r="S66" s="50"/>
      <c r="T66" s="50"/>
      <c r="U66" s="51"/>
      <c r="V66" s="50"/>
      <c r="W66" s="50"/>
      <c r="X66" s="50"/>
      <c r="Y66" s="50"/>
      <c r="Z66" s="50"/>
      <c r="AA66" s="63"/>
      <c r="AB66" s="55">
        <f t="shared" si="5"/>
        <v>0</v>
      </c>
      <c r="AC66" s="116">
        <f t="shared" si="6"/>
        <v>0</v>
      </c>
      <c r="AD66" s="31"/>
      <c r="AG66"/>
      <c r="AH66"/>
    </row>
    <row r="67" spans="1:34" ht="12.75">
      <c r="A67" s="144" t="s">
        <v>68</v>
      </c>
      <c r="B67" s="53"/>
      <c r="C67" s="50"/>
      <c r="D67" s="50"/>
      <c r="E67" s="50">
        <v>4</v>
      </c>
      <c r="F67" s="50"/>
      <c r="G67" s="51"/>
      <c r="H67" s="63">
        <v>4</v>
      </c>
      <c r="I67" s="50"/>
      <c r="J67" s="63"/>
      <c r="K67" s="63"/>
      <c r="L67" s="63"/>
      <c r="M67" s="63"/>
      <c r="N67" s="55">
        <f t="shared" si="7"/>
        <v>8</v>
      </c>
      <c r="O67" s="24"/>
      <c r="P67" s="90"/>
      <c r="Q67" s="50"/>
      <c r="R67" s="50"/>
      <c r="S67" s="50"/>
      <c r="T67" s="50"/>
      <c r="U67" s="51"/>
      <c r="V67" s="50"/>
      <c r="W67" s="50">
        <v>4</v>
      </c>
      <c r="X67" s="50"/>
      <c r="Y67" s="50"/>
      <c r="Z67" s="50"/>
      <c r="AA67" s="63"/>
      <c r="AB67" s="55">
        <f t="shared" si="5"/>
        <v>4</v>
      </c>
      <c r="AC67" s="116">
        <f t="shared" si="6"/>
        <v>12</v>
      </c>
      <c r="AD67" s="31"/>
      <c r="AG67"/>
      <c r="AH67"/>
    </row>
    <row r="68" spans="1:34" ht="12.75">
      <c r="A68" s="144" t="s">
        <v>99</v>
      </c>
      <c r="B68" s="53"/>
      <c r="C68" s="50"/>
      <c r="D68" s="50"/>
      <c r="E68" s="50"/>
      <c r="F68" s="50"/>
      <c r="G68" s="51"/>
      <c r="H68" s="63"/>
      <c r="I68" s="50"/>
      <c r="J68" s="63"/>
      <c r="K68" s="63"/>
      <c r="L68" s="63"/>
      <c r="M68" s="63"/>
      <c r="N68" s="55">
        <f t="shared" si="7"/>
        <v>0</v>
      </c>
      <c r="O68" s="24"/>
      <c r="P68" s="90"/>
      <c r="Q68" s="50"/>
      <c r="R68" s="50"/>
      <c r="S68" s="50"/>
      <c r="T68" s="50"/>
      <c r="U68" s="51"/>
      <c r="V68" s="50"/>
      <c r="W68" s="50"/>
      <c r="X68" s="50"/>
      <c r="Y68" s="50"/>
      <c r="Z68" s="50"/>
      <c r="AA68" s="63"/>
      <c r="AB68" s="55">
        <f t="shared" si="5"/>
        <v>0</v>
      </c>
      <c r="AC68" s="116">
        <f t="shared" si="6"/>
        <v>0</v>
      </c>
      <c r="AD68" s="31"/>
      <c r="AG68"/>
      <c r="AH68"/>
    </row>
    <row r="69" spans="1:34" ht="12.75">
      <c r="A69" s="144" t="s">
        <v>33</v>
      </c>
      <c r="B69" s="53"/>
      <c r="C69" s="50"/>
      <c r="D69" s="50"/>
      <c r="E69" s="50"/>
      <c r="F69" s="50"/>
      <c r="G69" s="51"/>
      <c r="H69" s="63"/>
      <c r="I69" s="50"/>
      <c r="J69" s="63"/>
      <c r="K69" s="63"/>
      <c r="L69" s="63"/>
      <c r="M69" s="63"/>
      <c r="N69" s="55">
        <f t="shared" si="7"/>
        <v>0</v>
      </c>
      <c r="O69" s="24"/>
      <c r="P69" s="90"/>
      <c r="Q69" s="50"/>
      <c r="R69" s="50"/>
      <c r="S69" s="50"/>
      <c r="T69" s="50"/>
      <c r="U69" s="51"/>
      <c r="V69" s="50"/>
      <c r="W69" s="50"/>
      <c r="X69" s="50"/>
      <c r="Y69" s="50"/>
      <c r="Z69" s="50"/>
      <c r="AA69" s="63"/>
      <c r="AB69" s="55">
        <f t="shared" si="5"/>
        <v>0</v>
      </c>
      <c r="AC69" s="116">
        <f t="shared" si="6"/>
        <v>0</v>
      </c>
      <c r="AD69" s="31"/>
      <c r="AG69"/>
      <c r="AH69"/>
    </row>
    <row r="70" spans="1:34" ht="12.75">
      <c r="A70" s="144" t="s">
        <v>55</v>
      </c>
      <c r="B70" s="53">
        <v>4</v>
      </c>
      <c r="C70" s="50">
        <v>4</v>
      </c>
      <c r="D70" s="50">
        <v>4</v>
      </c>
      <c r="E70" s="50"/>
      <c r="F70" s="50">
        <v>4</v>
      </c>
      <c r="G70" s="51"/>
      <c r="H70" s="63">
        <v>4</v>
      </c>
      <c r="I70" s="50">
        <v>4</v>
      </c>
      <c r="J70" s="63">
        <v>4</v>
      </c>
      <c r="K70" s="63">
        <v>4</v>
      </c>
      <c r="L70" s="63">
        <v>2</v>
      </c>
      <c r="M70" s="63"/>
      <c r="N70" s="55">
        <f t="shared" si="7"/>
        <v>34</v>
      </c>
      <c r="O70" s="24"/>
      <c r="P70" s="90">
        <v>4</v>
      </c>
      <c r="Q70" s="50">
        <v>4</v>
      </c>
      <c r="R70" s="50">
        <v>4</v>
      </c>
      <c r="S70" s="50">
        <v>4</v>
      </c>
      <c r="T70" s="50"/>
      <c r="U70" s="51"/>
      <c r="V70" s="50">
        <v>4</v>
      </c>
      <c r="W70" s="50">
        <v>4</v>
      </c>
      <c r="X70" s="50">
        <v>4</v>
      </c>
      <c r="Y70" s="50">
        <v>4</v>
      </c>
      <c r="Z70" s="50">
        <v>4</v>
      </c>
      <c r="AA70" s="63">
        <v>4</v>
      </c>
      <c r="AB70" s="55">
        <f t="shared" si="5"/>
        <v>40</v>
      </c>
      <c r="AC70" s="116">
        <f t="shared" si="6"/>
        <v>74</v>
      </c>
      <c r="AD70" s="31"/>
      <c r="AG70"/>
      <c r="AH70"/>
    </row>
    <row r="71" spans="1:34" ht="12.75">
      <c r="A71" s="144" t="s">
        <v>100</v>
      </c>
      <c r="B71" s="53"/>
      <c r="C71" s="50"/>
      <c r="D71" s="50"/>
      <c r="E71" s="50"/>
      <c r="F71" s="50"/>
      <c r="G71" s="51"/>
      <c r="H71" s="63"/>
      <c r="I71" s="50"/>
      <c r="J71" s="63"/>
      <c r="K71" s="63"/>
      <c r="L71" s="63"/>
      <c r="M71" s="63"/>
      <c r="N71" s="55">
        <f t="shared" si="7"/>
        <v>0</v>
      </c>
      <c r="O71" s="24"/>
      <c r="P71" s="90"/>
      <c r="Q71" s="50"/>
      <c r="R71" s="50"/>
      <c r="S71" s="50"/>
      <c r="T71" s="50"/>
      <c r="U71" s="51"/>
      <c r="V71" s="50"/>
      <c r="W71" s="50"/>
      <c r="X71" s="50"/>
      <c r="Y71" s="50"/>
      <c r="Z71" s="50"/>
      <c r="AA71" s="63"/>
      <c r="AB71" s="55">
        <f t="shared" si="5"/>
        <v>0</v>
      </c>
      <c r="AC71" s="116">
        <f t="shared" si="6"/>
        <v>0</v>
      </c>
      <c r="AD71" s="31"/>
      <c r="AG71"/>
      <c r="AH71"/>
    </row>
    <row r="72" spans="1:34" ht="12.75">
      <c r="A72" s="144" t="s">
        <v>101</v>
      </c>
      <c r="B72" s="59"/>
      <c r="C72" s="58"/>
      <c r="D72" s="58"/>
      <c r="E72" s="58"/>
      <c r="F72" s="58"/>
      <c r="G72" s="102"/>
      <c r="H72" s="64"/>
      <c r="I72" s="58"/>
      <c r="J72" s="64"/>
      <c r="K72" s="64"/>
      <c r="L72" s="64"/>
      <c r="M72" s="64"/>
      <c r="N72" s="55">
        <f t="shared" si="7"/>
        <v>0</v>
      </c>
      <c r="O72" s="24"/>
      <c r="P72" s="93"/>
      <c r="Q72" s="58"/>
      <c r="R72" s="58"/>
      <c r="S72" s="58"/>
      <c r="T72" s="58"/>
      <c r="U72" s="51"/>
      <c r="V72" s="58"/>
      <c r="W72" s="58"/>
      <c r="X72" s="58"/>
      <c r="Y72" s="58"/>
      <c r="Z72" s="58"/>
      <c r="AA72" s="64"/>
      <c r="AB72" s="55">
        <f t="shared" si="5"/>
        <v>0</v>
      </c>
      <c r="AC72" s="116">
        <f t="shared" si="6"/>
        <v>0</v>
      </c>
      <c r="AD72" s="31"/>
      <c r="AG72"/>
      <c r="AH72"/>
    </row>
    <row r="73" spans="1:34" ht="12.75">
      <c r="A73" s="144" t="s">
        <v>38</v>
      </c>
      <c r="B73" s="59"/>
      <c r="C73" s="58"/>
      <c r="D73" s="58"/>
      <c r="E73" s="58"/>
      <c r="F73" s="58"/>
      <c r="G73" s="102"/>
      <c r="H73" s="64"/>
      <c r="I73" s="58"/>
      <c r="J73" s="64"/>
      <c r="K73" s="64"/>
      <c r="L73" s="64"/>
      <c r="M73" s="64"/>
      <c r="N73" s="55">
        <f t="shared" si="7"/>
        <v>0</v>
      </c>
      <c r="O73" s="24"/>
      <c r="P73" s="93"/>
      <c r="Q73" s="58"/>
      <c r="R73" s="58">
        <v>4</v>
      </c>
      <c r="S73" s="58"/>
      <c r="T73" s="58"/>
      <c r="U73" s="131"/>
      <c r="V73" s="58"/>
      <c r="W73" s="58"/>
      <c r="X73" s="58"/>
      <c r="Y73" s="58"/>
      <c r="Z73" s="58"/>
      <c r="AA73" s="64"/>
      <c r="AB73" s="55">
        <f t="shared" si="5"/>
        <v>4</v>
      </c>
      <c r="AC73" s="116">
        <f t="shared" si="6"/>
        <v>4</v>
      </c>
      <c r="AD73" s="31"/>
      <c r="AG73"/>
      <c r="AH73"/>
    </row>
    <row r="74" spans="1:34" ht="12.75">
      <c r="A74" s="144" t="s">
        <v>9</v>
      </c>
      <c r="B74" s="59"/>
      <c r="C74" s="58"/>
      <c r="D74" s="58"/>
      <c r="E74" s="58"/>
      <c r="F74" s="58"/>
      <c r="G74" s="102"/>
      <c r="H74" s="64"/>
      <c r="I74" s="58"/>
      <c r="J74" s="64"/>
      <c r="K74" s="64"/>
      <c r="L74" s="64"/>
      <c r="M74" s="64"/>
      <c r="N74" s="55">
        <f t="shared" si="7"/>
        <v>0</v>
      </c>
      <c r="O74" s="24"/>
      <c r="P74" s="93"/>
      <c r="Q74" s="58"/>
      <c r="R74" s="58"/>
      <c r="S74" s="58"/>
      <c r="T74" s="58"/>
      <c r="U74" s="131"/>
      <c r="V74" s="58"/>
      <c r="W74" s="58"/>
      <c r="X74" s="58"/>
      <c r="Y74" s="58"/>
      <c r="Z74" s="58"/>
      <c r="AA74" s="64"/>
      <c r="AB74" s="55">
        <f t="shared" si="5"/>
        <v>0</v>
      </c>
      <c r="AC74" s="116">
        <f t="shared" si="6"/>
        <v>0</v>
      </c>
      <c r="AD74" s="31"/>
      <c r="AG74"/>
      <c r="AH74"/>
    </row>
    <row r="75" spans="1:34" ht="12.75">
      <c r="A75" s="144" t="s">
        <v>56</v>
      </c>
      <c r="B75" s="59"/>
      <c r="C75" s="58"/>
      <c r="D75" s="58"/>
      <c r="E75" s="58"/>
      <c r="F75" s="58"/>
      <c r="G75" s="102"/>
      <c r="H75" s="64"/>
      <c r="I75" s="58"/>
      <c r="J75" s="64"/>
      <c r="K75" s="64">
        <v>2</v>
      </c>
      <c r="L75" s="64"/>
      <c r="M75" s="64"/>
      <c r="N75" s="55">
        <f t="shared" si="7"/>
        <v>2</v>
      </c>
      <c r="O75" s="24"/>
      <c r="P75" s="93"/>
      <c r="Q75" s="58"/>
      <c r="R75" s="58"/>
      <c r="S75" s="58"/>
      <c r="T75" s="58"/>
      <c r="U75" s="51"/>
      <c r="V75" s="58"/>
      <c r="W75" s="58"/>
      <c r="X75" s="58"/>
      <c r="Y75" s="58"/>
      <c r="Z75" s="58"/>
      <c r="AA75" s="64"/>
      <c r="AB75" s="55">
        <f t="shared" si="5"/>
        <v>0</v>
      </c>
      <c r="AC75" s="116">
        <f t="shared" si="6"/>
        <v>2</v>
      </c>
      <c r="AD75" s="31"/>
      <c r="AG75"/>
      <c r="AH75"/>
    </row>
    <row r="76" spans="1:34" ht="12.75">
      <c r="A76" s="144" t="s">
        <v>102</v>
      </c>
      <c r="B76" s="59"/>
      <c r="C76" s="58"/>
      <c r="D76" s="58"/>
      <c r="E76" s="58"/>
      <c r="F76" s="58"/>
      <c r="G76" s="102"/>
      <c r="H76" s="64"/>
      <c r="I76" s="58"/>
      <c r="J76" s="64"/>
      <c r="K76" s="64"/>
      <c r="L76" s="64"/>
      <c r="M76" s="64"/>
      <c r="N76" s="55">
        <f t="shared" si="7"/>
        <v>0</v>
      </c>
      <c r="O76" s="24"/>
      <c r="P76" s="93"/>
      <c r="Q76" s="58"/>
      <c r="R76" s="58"/>
      <c r="S76" s="58"/>
      <c r="T76" s="58"/>
      <c r="U76" s="102"/>
      <c r="V76" s="58"/>
      <c r="W76" s="58"/>
      <c r="X76" s="58"/>
      <c r="Y76" s="58"/>
      <c r="Z76" s="58"/>
      <c r="AA76" s="64"/>
      <c r="AB76" s="55">
        <f t="shared" si="5"/>
        <v>0</v>
      </c>
      <c r="AC76" s="116">
        <f t="shared" si="6"/>
        <v>0</v>
      </c>
      <c r="AD76" s="31"/>
      <c r="AG76"/>
      <c r="AH76"/>
    </row>
    <row r="77" spans="1:34" ht="12.75">
      <c r="A77" s="144" t="s">
        <v>46</v>
      </c>
      <c r="B77" s="59"/>
      <c r="C77" s="58"/>
      <c r="D77" s="58"/>
      <c r="E77" s="58"/>
      <c r="F77" s="58"/>
      <c r="G77" s="102"/>
      <c r="H77" s="64"/>
      <c r="I77" s="58"/>
      <c r="J77" s="64"/>
      <c r="K77" s="64"/>
      <c r="L77" s="64"/>
      <c r="M77" s="64"/>
      <c r="N77" s="55">
        <f t="shared" si="7"/>
        <v>0</v>
      </c>
      <c r="O77" s="24"/>
      <c r="P77" s="93"/>
      <c r="Q77" s="58"/>
      <c r="R77" s="58"/>
      <c r="S77" s="58"/>
      <c r="T77" s="58"/>
      <c r="U77" s="102"/>
      <c r="V77" s="58"/>
      <c r="W77" s="58"/>
      <c r="X77" s="58"/>
      <c r="Y77" s="58"/>
      <c r="Z77" s="58"/>
      <c r="AA77" s="64"/>
      <c r="AB77" s="55">
        <f t="shared" si="5"/>
        <v>0</v>
      </c>
      <c r="AC77" s="116">
        <f t="shared" si="6"/>
        <v>0</v>
      </c>
      <c r="AD77" s="31"/>
      <c r="AG77"/>
      <c r="AH77"/>
    </row>
    <row r="78" spans="1:34" ht="12.75">
      <c r="A78" s="144" t="s">
        <v>69</v>
      </c>
      <c r="B78" s="59"/>
      <c r="C78" s="58"/>
      <c r="D78" s="58"/>
      <c r="E78" s="58"/>
      <c r="F78" s="58"/>
      <c r="G78" s="102"/>
      <c r="H78" s="64"/>
      <c r="I78" s="58"/>
      <c r="J78" s="64"/>
      <c r="K78" s="64"/>
      <c r="L78" s="64"/>
      <c r="M78" s="64"/>
      <c r="N78" s="55">
        <f t="shared" si="7"/>
        <v>0</v>
      </c>
      <c r="O78" s="24"/>
      <c r="P78" s="93"/>
      <c r="Q78" s="58"/>
      <c r="R78" s="58"/>
      <c r="S78" s="58"/>
      <c r="T78" s="58"/>
      <c r="U78" s="102"/>
      <c r="V78" s="58"/>
      <c r="W78" s="58"/>
      <c r="X78" s="58"/>
      <c r="Y78" s="58"/>
      <c r="Z78" s="58"/>
      <c r="AA78" s="64"/>
      <c r="AB78" s="55">
        <f t="shared" si="5"/>
        <v>0</v>
      </c>
      <c r="AC78" s="116">
        <f t="shared" si="6"/>
        <v>0</v>
      </c>
      <c r="AD78" s="31"/>
      <c r="AG78"/>
      <c r="AH78"/>
    </row>
    <row r="79" spans="1:34" ht="12.75">
      <c r="A79" s="144" t="s">
        <v>103</v>
      </c>
      <c r="B79" s="59"/>
      <c r="C79" s="58"/>
      <c r="D79" s="58"/>
      <c r="E79" s="58"/>
      <c r="F79" s="58"/>
      <c r="G79" s="102"/>
      <c r="H79" s="64"/>
      <c r="I79" s="58"/>
      <c r="J79" s="64"/>
      <c r="K79" s="64"/>
      <c r="L79" s="64"/>
      <c r="M79" s="64"/>
      <c r="N79" s="55">
        <f t="shared" si="7"/>
        <v>0</v>
      </c>
      <c r="O79" s="24"/>
      <c r="P79" s="93"/>
      <c r="Q79" s="58"/>
      <c r="R79" s="58"/>
      <c r="S79" s="58"/>
      <c r="T79" s="58"/>
      <c r="U79" s="102"/>
      <c r="V79" s="58"/>
      <c r="W79" s="58"/>
      <c r="X79" s="58"/>
      <c r="Y79" s="58"/>
      <c r="Z79" s="58"/>
      <c r="AA79" s="64"/>
      <c r="AB79" s="55">
        <f t="shared" si="5"/>
        <v>0</v>
      </c>
      <c r="AC79" s="116">
        <f t="shared" si="6"/>
        <v>0</v>
      </c>
      <c r="AD79" s="31"/>
      <c r="AG79"/>
      <c r="AH79"/>
    </row>
    <row r="80" spans="1:34" ht="12.75">
      <c r="A80" s="144" t="s">
        <v>70</v>
      </c>
      <c r="B80" s="59"/>
      <c r="C80" s="58"/>
      <c r="D80" s="58"/>
      <c r="E80" s="58"/>
      <c r="F80" s="58"/>
      <c r="G80" s="102"/>
      <c r="H80" s="64"/>
      <c r="I80" s="58"/>
      <c r="J80" s="64"/>
      <c r="K80" s="64"/>
      <c r="L80" s="64"/>
      <c r="M80" s="64"/>
      <c r="N80" s="55">
        <f t="shared" si="7"/>
        <v>0</v>
      </c>
      <c r="O80" s="24"/>
      <c r="P80" s="93"/>
      <c r="Q80" s="58"/>
      <c r="R80" s="58"/>
      <c r="S80" s="58"/>
      <c r="T80" s="58"/>
      <c r="U80" s="102"/>
      <c r="V80" s="58"/>
      <c r="W80" s="58"/>
      <c r="X80" s="58"/>
      <c r="Y80" s="58"/>
      <c r="Z80" s="58"/>
      <c r="AA80" s="64"/>
      <c r="AB80" s="55">
        <f t="shared" si="5"/>
        <v>0</v>
      </c>
      <c r="AC80" s="116">
        <f t="shared" si="6"/>
        <v>0</v>
      </c>
      <c r="AD80" s="31"/>
      <c r="AG80"/>
      <c r="AH80"/>
    </row>
    <row r="81" spans="1:34" ht="12.75">
      <c r="A81" s="144" t="s">
        <v>71</v>
      </c>
      <c r="B81" s="59"/>
      <c r="C81" s="58">
        <v>4</v>
      </c>
      <c r="D81" s="58">
        <v>4</v>
      </c>
      <c r="E81" s="58"/>
      <c r="F81" s="58"/>
      <c r="G81" s="102"/>
      <c r="H81" s="64"/>
      <c r="I81" s="58"/>
      <c r="J81" s="64"/>
      <c r="K81" s="64"/>
      <c r="L81" s="64"/>
      <c r="M81" s="64"/>
      <c r="N81" s="55">
        <f t="shared" si="7"/>
        <v>8</v>
      </c>
      <c r="O81" s="24"/>
      <c r="P81" s="93">
        <v>4</v>
      </c>
      <c r="Q81" s="58">
        <v>4</v>
      </c>
      <c r="R81" s="58"/>
      <c r="S81" s="58"/>
      <c r="T81" s="58"/>
      <c r="U81" s="102"/>
      <c r="V81" s="58"/>
      <c r="W81" s="58"/>
      <c r="X81" s="58"/>
      <c r="Y81" s="58"/>
      <c r="Z81" s="58"/>
      <c r="AA81" s="64"/>
      <c r="AB81" s="55">
        <f t="shared" si="5"/>
        <v>8</v>
      </c>
      <c r="AC81" s="116">
        <f t="shared" si="6"/>
        <v>16</v>
      </c>
      <c r="AD81" s="31"/>
      <c r="AG81"/>
      <c r="AH81"/>
    </row>
    <row r="82" spans="1:34" ht="12.75">
      <c r="A82" s="144" t="s">
        <v>72</v>
      </c>
      <c r="B82" s="59"/>
      <c r="C82" s="58"/>
      <c r="D82" s="58"/>
      <c r="E82" s="58"/>
      <c r="F82" s="58"/>
      <c r="G82" s="102"/>
      <c r="H82" s="64"/>
      <c r="I82" s="58"/>
      <c r="J82" s="64"/>
      <c r="K82" s="64"/>
      <c r="L82" s="64"/>
      <c r="M82" s="64"/>
      <c r="N82" s="55">
        <f t="shared" si="7"/>
        <v>0</v>
      </c>
      <c r="O82" s="24"/>
      <c r="P82" s="93"/>
      <c r="Q82" s="58"/>
      <c r="R82" s="58"/>
      <c r="S82" s="58"/>
      <c r="T82" s="58"/>
      <c r="U82" s="102"/>
      <c r="V82" s="58"/>
      <c r="W82" s="58"/>
      <c r="X82" s="58"/>
      <c r="Y82" s="58"/>
      <c r="Z82" s="58"/>
      <c r="AA82" s="64"/>
      <c r="AB82" s="55">
        <f t="shared" si="5"/>
        <v>0</v>
      </c>
      <c r="AC82" s="116">
        <f t="shared" si="6"/>
        <v>0</v>
      </c>
      <c r="AD82" s="31"/>
      <c r="AG82"/>
      <c r="AH82"/>
    </row>
    <row r="83" spans="1:34" ht="12.75">
      <c r="A83" s="144" t="s">
        <v>73</v>
      </c>
      <c r="B83" s="59"/>
      <c r="C83" s="58">
        <v>4</v>
      </c>
      <c r="D83" s="58"/>
      <c r="E83" s="58"/>
      <c r="F83" s="58"/>
      <c r="G83" s="102"/>
      <c r="H83" s="64"/>
      <c r="I83" s="58">
        <v>4</v>
      </c>
      <c r="J83" s="64">
        <v>4</v>
      </c>
      <c r="K83" s="64">
        <v>2</v>
      </c>
      <c r="L83" s="64">
        <v>4</v>
      </c>
      <c r="M83" s="64"/>
      <c r="N83" s="55">
        <f t="shared" si="7"/>
        <v>18</v>
      </c>
      <c r="O83" s="24"/>
      <c r="P83" s="93"/>
      <c r="Q83" s="58"/>
      <c r="R83" s="58"/>
      <c r="S83" s="58"/>
      <c r="T83" s="58"/>
      <c r="U83" s="102"/>
      <c r="V83" s="58">
        <v>4</v>
      </c>
      <c r="W83" s="58"/>
      <c r="X83" s="58">
        <v>4</v>
      </c>
      <c r="Y83" s="58">
        <v>4</v>
      </c>
      <c r="Z83" s="58">
        <v>4</v>
      </c>
      <c r="AA83" s="64">
        <v>4</v>
      </c>
      <c r="AB83" s="55">
        <f t="shared" si="5"/>
        <v>20</v>
      </c>
      <c r="AC83" s="116">
        <f t="shared" si="6"/>
        <v>38</v>
      </c>
      <c r="AD83" s="31"/>
      <c r="AG83"/>
      <c r="AH83"/>
    </row>
    <row r="84" spans="1:34" ht="12.75">
      <c r="A84" s="144" t="s">
        <v>107</v>
      </c>
      <c r="B84" s="59"/>
      <c r="C84" s="58">
        <v>4</v>
      </c>
      <c r="D84" s="58"/>
      <c r="E84" s="58">
        <v>4</v>
      </c>
      <c r="F84" s="58">
        <v>4</v>
      </c>
      <c r="G84" s="102"/>
      <c r="H84" s="64">
        <v>2</v>
      </c>
      <c r="I84" s="58">
        <v>4</v>
      </c>
      <c r="J84" s="64">
        <v>4</v>
      </c>
      <c r="K84" s="64">
        <v>4</v>
      </c>
      <c r="L84" s="64"/>
      <c r="M84" s="64"/>
      <c r="N84" s="55">
        <f t="shared" si="7"/>
        <v>26</v>
      </c>
      <c r="O84" s="24"/>
      <c r="P84" s="93">
        <v>2</v>
      </c>
      <c r="Q84" s="58">
        <v>4</v>
      </c>
      <c r="R84" s="58">
        <v>4</v>
      </c>
      <c r="S84" s="58">
        <v>4</v>
      </c>
      <c r="T84" s="58"/>
      <c r="U84" s="102"/>
      <c r="V84" s="58">
        <v>4</v>
      </c>
      <c r="W84" s="58">
        <v>4</v>
      </c>
      <c r="X84" s="58">
        <v>4</v>
      </c>
      <c r="Y84" s="58">
        <v>4</v>
      </c>
      <c r="Z84" s="58">
        <v>4</v>
      </c>
      <c r="AA84" s="64">
        <v>4</v>
      </c>
      <c r="AB84" s="55">
        <f t="shared" si="5"/>
        <v>38</v>
      </c>
      <c r="AC84" s="116">
        <f t="shared" si="6"/>
        <v>64</v>
      </c>
      <c r="AD84" s="31"/>
      <c r="AG84"/>
      <c r="AH84"/>
    </row>
    <row r="85" spans="1:34" ht="12.75">
      <c r="A85" s="144" t="s">
        <v>74</v>
      </c>
      <c r="B85" s="59"/>
      <c r="C85" s="58"/>
      <c r="D85" s="58"/>
      <c r="E85" s="58"/>
      <c r="F85" s="58"/>
      <c r="G85" s="102"/>
      <c r="H85" s="64"/>
      <c r="I85" s="58"/>
      <c r="J85" s="64"/>
      <c r="K85" s="64"/>
      <c r="L85" s="64"/>
      <c r="M85" s="64"/>
      <c r="N85" s="55">
        <f t="shared" si="7"/>
        <v>0</v>
      </c>
      <c r="O85" s="24"/>
      <c r="P85" s="93"/>
      <c r="Q85" s="58"/>
      <c r="R85" s="58"/>
      <c r="S85" s="58"/>
      <c r="T85" s="58"/>
      <c r="U85" s="102"/>
      <c r="V85" s="58"/>
      <c r="W85" s="58"/>
      <c r="X85" s="58"/>
      <c r="Y85" s="58"/>
      <c r="Z85" s="58"/>
      <c r="AA85" s="64"/>
      <c r="AB85" s="55">
        <f t="shared" si="5"/>
        <v>0</v>
      </c>
      <c r="AC85" s="116">
        <f t="shared" si="6"/>
        <v>0</v>
      </c>
      <c r="AD85" s="31"/>
      <c r="AG85"/>
      <c r="AH85"/>
    </row>
    <row r="86" spans="1:34" ht="12.75">
      <c r="A86" s="144" t="s">
        <v>131</v>
      </c>
      <c r="B86" s="59"/>
      <c r="C86" s="58"/>
      <c r="D86" s="58"/>
      <c r="E86" s="58"/>
      <c r="F86" s="58">
        <v>4</v>
      </c>
      <c r="G86" s="102"/>
      <c r="H86" s="64">
        <v>4</v>
      </c>
      <c r="I86" s="58">
        <v>4</v>
      </c>
      <c r="J86" s="64"/>
      <c r="K86" s="64"/>
      <c r="L86" s="64"/>
      <c r="M86" s="64"/>
      <c r="N86" s="55">
        <f t="shared" si="7"/>
        <v>12</v>
      </c>
      <c r="O86" s="24"/>
      <c r="P86" s="93"/>
      <c r="Q86" s="58"/>
      <c r="R86" s="58">
        <v>4</v>
      </c>
      <c r="S86" s="58">
        <v>4</v>
      </c>
      <c r="T86" s="58"/>
      <c r="U86" s="102"/>
      <c r="V86" s="58">
        <v>4</v>
      </c>
      <c r="W86" s="58">
        <v>4</v>
      </c>
      <c r="X86" s="58"/>
      <c r="Y86" s="58"/>
      <c r="Z86" s="58"/>
      <c r="AA86" s="64"/>
      <c r="AB86" s="55">
        <f t="shared" si="5"/>
        <v>16</v>
      </c>
      <c r="AC86" s="116">
        <f t="shared" si="6"/>
        <v>28</v>
      </c>
      <c r="AD86" s="31"/>
      <c r="AG86"/>
      <c r="AH86"/>
    </row>
    <row r="87" spans="1:34" ht="12.75">
      <c r="A87" s="144" t="s">
        <v>75</v>
      </c>
      <c r="B87" s="59"/>
      <c r="C87" s="58"/>
      <c r="D87" s="58"/>
      <c r="E87" s="58"/>
      <c r="F87" s="58"/>
      <c r="G87" s="102"/>
      <c r="H87" s="64"/>
      <c r="I87" s="58"/>
      <c r="J87" s="64"/>
      <c r="K87" s="64"/>
      <c r="L87" s="64"/>
      <c r="M87" s="64"/>
      <c r="N87" s="55">
        <f t="shared" si="7"/>
        <v>0</v>
      </c>
      <c r="O87" s="24"/>
      <c r="P87" s="93"/>
      <c r="Q87" s="58"/>
      <c r="R87" s="58"/>
      <c r="S87" s="58"/>
      <c r="T87" s="58"/>
      <c r="U87" s="102"/>
      <c r="V87" s="58"/>
      <c r="W87" s="58"/>
      <c r="X87" s="58"/>
      <c r="Y87" s="58"/>
      <c r="Z87" s="58"/>
      <c r="AA87" s="64"/>
      <c r="AB87" s="55">
        <f t="shared" si="5"/>
        <v>0</v>
      </c>
      <c r="AC87" s="116">
        <f t="shared" si="6"/>
        <v>0</v>
      </c>
      <c r="AD87" s="31"/>
      <c r="AG87"/>
      <c r="AH87"/>
    </row>
    <row r="88" spans="1:34" ht="12.75">
      <c r="A88" s="144" t="s">
        <v>104</v>
      </c>
      <c r="B88" s="59">
        <v>4</v>
      </c>
      <c r="C88" s="58"/>
      <c r="D88" s="58">
        <v>2</v>
      </c>
      <c r="E88" s="58">
        <v>2</v>
      </c>
      <c r="F88" s="58"/>
      <c r="G88" s="102"/>
      <c r="H88" s="64"/>
      <c r="I88" s="58">
        <v>4</v>
      </c>
      <c r="J88" s="64"/>
      <c r="K88" s="64">
        <v>4</v>
      </c>
      <c r="L88" s="64">
        <v>2</v>
      </c>
      <c r="M88" s="64"/>
      <c r="N88" s="55">
        <f t="shared" si="7"/>
        <v>18</v>
      </c>
      <c r="O88" s="24"/>
      <c r="P88" s="93">
        <v>4</v>
      </c>
      <c r="Q88" s="58">
        <v>3</v>
      </c>
      <c r="R88" s="58"/>
      <c r="S88" s="58"/>
      <c r="T88" s="58"/>
      <c r="U88" s="102"/>
      <c r="V88" s="58"/>
      <c r="W88" s="58"/>
      <c r="X88" s="58">
        <v>4</v>
      </c>
      <c r="Y88" s="58">
        <v>4</v>
      </c>
      <c r="Z88" s="58"/>
      <c r="AA88" s="64"/>
      <c r="AB88" s="55">
        <f t="shared" si="5"/>
        <v>15</v>
      </c>
      <c r="AC88" s="116">
        <f t="shared" si="6"/>
        <v>33</v>
      </c>
      <c r="AD88" s="31"/>
      <c r="AG88"/>
      <c r="AH88"/>
    </row>
    <row r="89" spans="1:34" ht="12.75">
      <c r="A89" s="144" t="s">
        <v>47</v>
      </c>
      <c r="B89" s="59"/>
      <c r="C89" s="58"/>
      <c r="D89" s="58"/>
      <c r="E89" s="58"/>
      <c r="F89" s="58"/>
      <c r="G89" s="102"/>
      <c r="H89" s="64"/>
      <c r="I89" s="58"/>
      <c r="J89" s="64"/>
      <c r="K89" s="64"/>
      <c r="L89" s="64"/>
      <c r="M89" s="64"/>
      <c r="N89" s="55">
        <f t="shared" si="7"/>
        <v>0</v>
      </c>
      <c r="O89" s="24"/>
      <c r="P89" s="93"/>
      <c r="Q89" s="58"/>
      <c r="R89" s="58"/>
      <c r="S89" s="58"/>
      <c r="T89" s="58"/>
      <c r="U89" s="102"/>
      <c r="V89" s="58"/>
      <c r="W89" s="58"/>
      <c r="X89" s="58"/>
      <c r="Y89" s="58"/>
      <c r="Z89" s="58"/>
      <c r="AA89" s="64"/>
      <c r="AB89" s="55">
        <f t="shared" si="5"/>
        <v>0</v>
      </c>
      <c r="AC89" s="116">
        <f t="shared" si="6"/>
        <v>0</v>
      </c>
      <c r="AD89" s="31"/>
      <c r="AG89"/>
      <c r="AH89"/>
    </row>
    <row r="90" spans="1:34" ht="12.75">
      <c r="A90" s="144" t="s">
        <v>39</v>
      </c>
      <c r="B90" s="59"/>
      <c r="C90" s="58">
        <v>4</v>
      </c>
      <c r="D90" s="58"/>
      <c r="E90" s="58"/>
      <c r="F90" s="58"/>
      <c r="G90" s="102"/>
      <c r="H90" s="64"/>
      <c r="I90" s="58"/>
      <c r="J90" s="64"/>
      <c r="K90" s="64"/>
      <c r="L90" s="64"/>
      <c r="M90" s="64"/>
      <c r="N90" s="55">
        <f t="shared" si="7"/>
        <v>4</v>
      </c>
      <c r="O90" s="24"/>
      <c r="P90" s="93"/>
      <c r="Q90" s="58"/>
      <c r="R90" s="58"/>
      <c r="S90" s="58"/>
      <c r="T90" s="58"/>
      <c r="U90" s="102"/>
      <c r="V90" s="58"/>
      <c r="W90" s="58"/>
      <c r="X90" s="58"/>
      <c r="Y90" s="58"/>
      <c r="Z90" s="58">
        <v>2</v>
      </c>
      <c r="AA90" s="64"/>
      <c r="AB90" s="55">
        <f t="shared" si="5"/>
        <v>2</v>
      </c>
      <c r="AC90" s="116">
        <f t="shared" si="6"/>
        <v>6</v>
      </c>
      <c r="AD90" s="31"/>
      <c r="AG90"/>
      <c r="AH90"/>
    </row>
    <row r="91" spans="1:34" ht="12.75">
      <c r="A91" s="144" t="s">
        <v>76</v>
      </c>
      <c r="B91" s="59">
        <v>4</v>
      </c>
      <c r="C91" s="58">
        <v>4</v>
      </c>
      <c r="D91" s="58">
        <v>2</v>
      </c>
      <c r="E91" s="58"/>
      <c r="F91" s="58">
        <v>4</v>
      </c>
      <c r="G91" s="102"/>
      <c r="H91" s="64">
        <v>4</v>
      </c>
      <c r="I91" s="58"/>
      <c r="J91" s="64">
        <v>4</v>
      </c>
      <c r="K91" s="64">
        <v>4</v>
      </c>
      <c r="L91" s="64">
        <v>4</v>
      </c>
      <c r="M91" s="64"/>
      <c r="N91" s="55">
        <f t="shared" si="7"/>
        <v>30</v>
      </c>
      <c r="O91" s="24"/>
      <c r="P91" s="93">
        <v>3</v>
      </c>
      <c r="Q91" s="58">
        <v>4</v>
      </c>
      <c r="R91" s="58">
        <v>4</v>
      </c>
      <c r="S91" s="58">
        <v>4</v>
      </c>
      <c r="T91" s="58"/>
      <c r="U91" s="102"/>
      <c r="V91" s="58">
        <v>4</v>
      </c>
      <c r="W91" s="58">
        <v>4</v>
      </c>
      <c r="X91" s="58">
        <v>4</v>
      </c>
      <c r="Y91" s="58">
        <v>4</v>
      </c>
      <c r="Z91" s="58">
        <v>4</v>
      </c>
      <c r="AA91" s="64">
        <v>4</v>
      </c>
      <c r="AB91" s="55">
        <f t="shared" si="5"/>
        <v>39</v>
      </c>
      <c r="AC91" s="116">
        <f t="shared" si="6"/>
        <v>69</v>
      </c>
      <c r="AD91" s="31"/>
      <c r="AG91"/>
      <c r="AH91"/>
    </row>
    <row r="92" spans="1:34" ht="12.75">
      <c r="A92" s="144" t="s">
        <v>35</v>
      </c>
      <c r="B92" s="59">
        <v>4</v>
      </c>
      <c r="C92" s="58"/>
      <c r="D92" s="58">
        <v>4</v>
      </c>
      <c r="E92" s="58">
        <v>4</v>
      </c>
      <c r="F92" s="58">
        <v>4</v>
      </c>
      <c r="G92" s="102"/>
      <c r="H92" s="64">
        <v>4</v>
      </c>
      <c r="I92" s="58">
        <v>4</v>
      </c>
      <c r="J92" s="64"/>
      <c r="K92" s="64"/>
      <c r="L92" s="64">
        <v>4</v>
      </c>
      <c r="M92" s="64"/>
      <c r="N92" s="55">
        <f t="shared" si="7"/>
        <v>28</v>
      </c>
      <c r="O92" s="24"/>
      <c r="P92" s="93">
        <v>4</v>
      </c>
      <c r="Q92" s="58">
        <v>3</v>
      </c>
      <c r="R92" s="58"/>
      <c r="S92" s="58"/>
      <c r="T92" s="58"/>
      <c r="U92" s="102"/>
      <c r="V92" s="58">
        <v>4</v>
      </c>
      <c r="W92" s="58"/>
      <c r="X92" s="58">
        <v>4</v>
      </c>
      <c r="Y92" s="58">
        <v>1</v>
      </c>
      <c r="Z92" s="58"/>
      <c r="AA92" s="64">
        <v>4</v>
      </c>
      <c r="AB92" s="55">
        <f t="shared" si="5"/>
        <v>20</v>
      </c>
      <c r="AC92" s="116">
        <f t="shared" si="6"/>
        <v>48</v>
      </c>
      <c r="AD92" s="31"/>
      <c r="AG92"/>
      <c r="AH92"/>
    </row>
    <row r="93" spans="1:34" ht="12.75">
      <c r="A93" s="144" t="s">
        <v>105</v>
      </c>
      <c r="B93" s="59"/>
      <c r="C93" s="58"/>
      <c r="D93" s="58">
        <v>4</v>
      </c>
      <c r="E93" s="58"/>
      <c r="F93" s="58"/>
      <c r="G93" s="102"/>
      <c r="H93" s="64"/>
      <c r="I93" s="58"/>
      <c r="J93" s="64"/>
      <c r="K93" s="64"/>
      <c r="L93" s="64"/>
      <c r="M93" s="64"/>
      <c r="N93" s="55">
        <f t="shared" si="7"/>
        <v>4</v>
      </c>
      <c r="O93" s="24"/>
      <c r="P93" s="93"/>
      <c r="Q93" s="58"/>
      <c r="R93" s="58"/>
      <c r="S93" s="58"/>
      <c r="T93" s="58"/>
      <c r="U93" s="102"/>
      <c r="V93" s="58"/>
      <c r="W93" s="58">
        <v>4</v>
      </c>
      <c r="X93" s="58"/>
      <c r="Y93" s="58"/>
      <c r="Z93" s="58"/>
      <c r="AA93" s="64"/>
      <c r="AB93" s="55">
        <f t="shared" si="5"/>
        <v>4</v>
      </c>
      <c r="AC93" s="116">
        <f t="shared" si="6"/>
        <v>8</v>
      </c>
      <c r="AD93" s="31"/>
      <c r="AG93"/>
      <c r="AH93"/>
    </row>
    <row r="94" spans="1:34" ht="12.75">
      <c r="A94" s="144" t="s">
        <v>77</v>
      </c>
      <c r="B94" s="59"/>
      <c r="C94" s="58"/>
      <c r="D94" s="58"/>
      <c r="E94" s="58"/>
      <c r="F94" s="58"/>
      <c r="G94" s="102"/>
      <c r="H94" s="64"/>
      <c r="I94" s="58"/>
      <c r="J94" s="64"/>
      <c r="K94" s="64"/>
      <c r="L94" s="64"/>
      <c r="M94" s="64"/>
      <c r="N94" s="55">
        <f t="shared" si="7"/>
        <v>0</v>
      </c>
      <c r="O94" s="24"/>
      <c r="P94" s="93"/>
      <c r="Q94" s="58"/>
      <c r="R94" s="58"/>
      <c r="S94" s="58"/>
      <c r="T94" s="58"/>
      <c r="U94" s="102"/>
      <c r="V94" s="58"/>
      <c r="W94" s="58"/>
      <c r="X94" s="58"/>
      <c r="Y94" s="58"/>
      <c r="Z94" s="58"/>
      <c r="AA94" s="64"/>
      <c r="AB94" s="55">
        <f t="shared" si="5"/>
        <v>0</v>
      </c>
      <c r="AC94" s="116">
        <f t="shared" si="6"/>
        <v>0</v>
      </c>
      <c r="AD94" s="31"/>
      <c r="AG94"/>
      <c r="AH94"/>
    </row>
    <row r="95" spans="1:34" ht="12.75">
      <c r="A95" s="144" t="s">
        <v>57</v>
      </c>
      <c r="B95" s="59"/>
      <c r="C95" s="58"/>
      <c r="D95" s="58"/>
      <c r="E95" s="58"/>
      <c r="F95" s="58"/>
      <c r="G95" s="102"/>
      <c r="H95" s="64"/>
      <c r="I95" s="58">
        <v>4</v>
      </c>
      <c r="J95" s="64">
        <v>4</v>
      </c>
      <c r="K95" s="64">
        <v>4</v>
      </c>
      <c r="L95" s="64"/>
      <c r="M95" s="64"/>
      <c r="N95" s="55">
        <f t="shared" si="7"/>
        <v>12</v>
      </c>
      <c r="O95" s="24"/>
      <c r="P95" s="93"/>
      <c r="Q95" s="58"/>
      <c r="R95" s="58"/>
      <c r="S95" s="58"/>
      <c r="T95" s="58"/>
      <c r="U95" s="102"/>
      <c r="V95" s="58"/>
      <c r="W95" s="58"/>
      <c r="X95" s="58">
        <v>4</v>
      </c>
      <c r="Y95" s="58">
        <v>4</v>
      </c>
      <c r="Z95" s="58">
        <v>4</v>
      </c>
      <c r="AA95" s="64">
        <v>3</v>
      </c>
      <c r="AB95" s="55">
        <f>SUM(P95:AA95)</f>
        <v>15</v>
      </c>
      <c r="AC95" s="116">
        <f>SUM(N95+AB95)</f>
        <v>27</v>
      </c>
      <c r="AD95" s="31"/>
      <c r="AG95"/>
      <c r="AH95"/>
    </row>
    <row r="96" spans="1:34" ht="12.75">
      <c r="A96" s="144" t="s">
        <v>106</v>
      </c>
      <c r="B96" s="59"/>
      <c r="C96" s="58"/>
      <c r="D96" s="58"/>
      <c r="E96" s="58"/>
      <c r="F96" s="58"/>
      <c r="G96" s="102"/>
      <c r="H96" s="64"/>
      <c r="I96" s="58"/>
      <c r="J96" s="64"/>
      <c r="K96" s="64"/>
      <c r="L96" s="64"/>
      <c r="M96" s="64"/>
      <c r="N96" s="55">
        <f t="shared" si="7"/>
        <v>0</v>
      </c>
      <c r="O96" s="24"/>
      <c r="P96" s="93"/>
      <c r="Q96" s="58"/>
      <c r="R96" s="58"/>
      <c r="S96" s="58"/>
      <c r="T96" s="58"/>
      <c r="U96" s="102"/>
      <c r="V96" s="58"/>
      <c r="W96" s="58"/>
      <c r="X96" s="58"/>
      <c r="Y96" s="58"/>
      <c r="Z96" s="58"/>
      <c r="AA96" s="64"/>
      <c r="AB96" s="55">
        <f t="shared" si="5"/>
        <v>0</v>
      </c>
      <c r="AC96" s="116">
        <f t="shared" si="6"/>
        <v>0</v>
      </c>
      <c r="AD96" s="31"/>
      <c r="AG96"/>
      <c r="AH96"/>
    </row>
    <row r="97" spans="1:34" ht="12.75">
      <c r="A97" s="144" t="s">
        <v>36</v>
      </c>
      <c r="B97" s="57"/>
      <c r="C97" s="52"/>
      <c r="D97" s="52"/>
      <c r="E97" s="52"/>
      <c r="F97" s="52"/>
      <c r="G97" s="101"/>
      <c r="H97" s="52"/>
      <c r="I97" s="52"/>
      <c r="J97" s="65"/>
      <c r="K97" s="65"/>
      <c r="L97" s="65"/>
      <c r="M97" s="65"/>
      <c r="N97" s="55">
        <f t="shared" si="7"/>
        <v>0</v>
      </c>
      <c r="O97" s="24"/>
      <c r="P97" s="94"/>
      <c r="Q97" s="52"/>
      <c r="R97" s="52"/>
      <c r="S97" s="52"/>
      <c r="T97" s="52"/>
      <c r="U97" s="101"/>
      <c r="V97" s="52"/>
      <c r="W97" s="52"/>
      <c r="X97" s="52"/>
      <c r="Y97" s="52"/>
      <c r="Z97" s="52"/>
      <c r="AA97" s="65"/>
      <c r="AB97" s="55">
        <f t="shared" si="5"/>
        <v>0</v>
      </c>
      <c r="AC97" s="116">
        <f t="shared" si="6"/>
        <v>0</v>
      </c>
      <c r="AD97" s="31"/>
      <c r="AG97"/>
      <c r="AH97"/>
    </row>
    <row r="98" spans="1:34" ht="12.75">
      <c r="A98" s="86" t="s">
        <v>10</v>
      </c>
      <c r="B98" s="97">
        <f>SUM(B54:B97)</f>
        <v>32</v>
      </c>
      <c r="C98" s="97">
        <f aca="true" t="shared" si="8" ref="C98:M98">SUM(C54:C97)</f>
        <v>32</v>
      </c>
      <c r="D98" s="97">
        <f t="shared" si="8"/>
        <v>32</v>
      </c>
      <c r="E98" s="97">
        <f t="shared" si="8"/>
        <v>32</v>
      </c>
      <c r="F98" s="97">
        <f t="shared" si="8"/>
        <v>32</v>
      </c>
      <c r="G98" s="97">
        <f t="shared" si="8"/>
        <v>0</v>
      </c>
      <c r="H98" s="97">
        <f t="shared" si="8"/>
        <v>32</v>
      </c>
      <c r="I98" s="97">
        <f t="shared" si="8"/>
        <v>32</v>
      </c>
      <c r="J98" s="97">
        <f t="shared" si="8"/>
        <v>32</v>
      </c>
      <c r="K98" s="97">
        <f t="shared" si="8"/>
        <v>32</v>
      </c>
      <c r="L98" s="97">
        <f t="shared" si="8"/>
        <v>32</v>
      </c>
      <c r="M98" s="97">
        <f t="shared" si="8"/>
        <v>0</v>
      </c>
      <c r="N98" s="21">
        <f>SUM(N54:N97)</f>
        <v>320</v>
      </c>
      <c r="O98" s="23"/>
      <c r="P98" s="104">
        <f>SUM(P54:P97)</f>
        <v>32</v>
      </c>
      <c r="Q98" s="97">
        <f aca="true" t="shared" si="9" ref="Q98:AA98">SUM(Q54:Q97)</f>
        <v>32</v>
      </c>
      <c r="R98" s="97">
        <f t="shared" si="9"/>
        <v>32</v>
      </c>
      <c r="S98" s="97">
        <f t="shared" si="9"/>
        <v>32</v>
      </c>
      <c r="T98" s="97">
        <f t="shared" si="9"/>
        <v>0</v>
      </c>
      <c r="U98" s="97">
        <f t="shared" si="9"/>
        <v>0</v>
      </c>
      <c r="V98" s="97">
        <f t="shared" si="9"/>
        <v>32</v>
      </c>
      <c r="W98" s="97">
        <f t="shared" si="9"/>
        <v>32</v>
      </c>
      <c r="X98" s="97">
        <f t="shared" si="9"/>
        <v>32</v>
      </c>
      <c r="Y98" s="97">
        <f t="shared" si="9"/>
        <v>32</v>
      </c>
      <c r="Z98" s="97">
        <f t="shared" si="9"/>
        <v>32</v>
      </c>
      <c r="AA98" s="97">
        <f t="shared" si="9"/>
        <v>32</v>
      </c>
      <c r="AB98" s="105">
        <f>SUM(AB54:AB97)</f>
        <v>320</v>
      </c>
      <c r="AC98" s="113">
        <f t="shared" si="6"/>
        <v>640</v>
      </c>
      <c r="AD98" s="31"/>
      <c r="AG98"/>
      <c r="AH98"/>
    </row>
    <row r="99" spans="1:34" ht="12.75">
      <c r="A99" s="9" t="s">
        <v>80</v>
      </c>
      <c r="B99" s="22"/>
      <c r="C99" s="22"/>
      <c r="D99" s="260">
        <f>SUM(N48/N98)</f>
        <v>193.190625</v>
      </c>
      <c r="E99" s="261"/>
      <c r="F99" s="262">
        <f>SUM(D99*4)</f>
        <v>772.7625</v>
      </c>
      <c r="G99" s="262"/>
      <c r="H99" s="22"/>
      <c r="I99" s="9" t="s">
        <v>90</v>
      </c>
      <c r="J99" s="9"/>
      <c r="K99" s="22"/>
      <c r="L99" s="22"/>
      <c r="M99" s="260">
        <f>SUM(N48+AB48)/(N98+AB98)</f>
        <v>189.1</v>
      </c>
      <c r="N99" s="264"/>
      <c r="O99" s="264"/>
      <c r="Q99" s="22"/>
      <c r="R99" s="22"/>
      <c r="S99" s="22"/>
      <c r="T99" s="9" t="s">
        <v>81</v>
      </c>
      <c r="Y99" s="258">
        <f>SUM(AB48/AB98)</f>
        <v>185.009375</v>
      </c>
      <c r="Z99" s="259"/>
      <c r="AA99" s="260">
        <f>SUM(Y99*4)</f>
        <v>740.0375</v>
      </c>
      <c r="AB99" s="264"/>
      <c r="AC99" s="264"/>
      <c r="AD99" s="22"/>
      <c r="AE99" s="22"/>
      <c r="AF99" s="22"/>
      <c r="AG99" s="23"/>
      <c r="AH99" s="26"/>
    </row>
    <row r="100" spans="8:33" ht="12.75">
      <c r="H100" s="23"/>
      <c r="I100" s="25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3"/>
    </row>
    <row r="101" spans="6:33" ht="12.75">
      <c r="F101" s="263"/>
      <c r="G101" s="263"/>
      <c r="AA101" s="126"/>
      <c r="AB101" s="22"/>
      <c r="AC101" s="22"/>
      <c r="AD101" s="22"/>
      <c r="AE101" s="22"/>
      <c r="AF101" s="22"/>
      <c r="AG101" s="23"/>
    </row>
  </sheetData>
  <sheetProtection/>
  <mergeCells count="6">
    <mergeCell ref="D99:E99"/>
    <mergeCell ref="F99:G99"/>
    <mergeCell ref="M99:O99"/>
    <mergeCell ref="Y99:Z99"/>
    <mergeCell ref="F101:G101"/>
    <mergeCell ref="AA99:AC99"/>
  </mergeCells>
  <printOptions/>
  <pageMargins left="0.07874015748031496" right="0" top="0.35433070866141736" bottom="0.15748031496062992" header="0.1968503937007874" footer="0.11811023622047245"/>
  <pageSetup horizontalDpi="360" verticalDpi="360" orientation="landscape" paperSize="9" r:id="rId1"/>
  <headerFooter alignWithMargins="0">
    <oddHeader>&amp;L&amp;F&amp;C
&amp;R&amp;D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I101"/>
  <sheetViews>
    <sheetView zoomScale="80" zoomScaleNormal="80" zoomScalePageLayoutView="0" workbookViewId="0" topLeftCell="A1">
      <selection activeCell="AB50" sqref="AB50"/>
    </sheetView>
  </sheetViews>
  <sheetFormatPr defaultColWidth="9.140625" defaultRowHeight="12.75"/>
  <cols>
    <col min="1" max="1" width="17.57421875" style="0" customWidth="1"/>
    <col min="2" max="2" width="4.28125" style="0" customWidth="1"/>
    <col min="3" max="4" width="4.421875" style="0" customWidth="1"/>
    <col min="5" max="5" width="4.7109375" style="0" customWidth="1"/>
    <col min="6" max="6" width="4.421875" style="0" customWidth="1"/>
    <col min="7" max="8" width="4.7109375" style="0" customWidth="1"/>
    <col min="9" max="10" width="4.421875" style="0" customWidth="1"/>
    <col min="11" max="11" width="4.28125" style="0" customWidth="1"/>
    <col min="12" max="12" width="4.421875" style="0" customWidth="1"/>
    <col min="13" max="13" width="3.8515625" style="0" customWidth="1"/>
    <col min="14" max="14" width="5.28125" style="0" customWidth="1"/>
    <col min="15" max="15" width="0.85546875" style="0" customWidth="1"/>
    <col min="16" max="16" width="4.421875" style="0" customWidth="1"/>
    <col min="17" max="18" width="4.7109375" style="0" customWidth="1"/>
    <col min="19" max="20" width="4.57421875" style="0" customWidth="1"/>
    <col min="21" max="21" width="4.7109375" style="0" customWidth="1"/>
    <col min="22" max="22" width="4.421875" style="0" customWidth="1"/>
    <col min="23" max="23" width="4.28125" style="0" customWidth="1"/>
    <col min="24" max="25" width="4.421875" style="0" customWidth="1"/>
    <col min="26" max="27" width="4.28125" style="0" customWidth="1"/>
    <col min="28" max="28" width="4.00390625" style="0" bestFit="1" customWidth="1"/>
    <col min="29" max="29" width="5.7109375" style="0" customWidth="1"/>
    <col min="30" max="30" width="6.00390625" style="0" bestFit="1" customWidth="1"/>
    <col min="31" max="32" width="4.7109375" style="0" customWidth="1"/>
    <col min="33" max="33" width="5.28125" style="0" customWidth="1"/>
    <col min="34" max="34" width="5.421875" style="11" customWidth="1"/>
    <col min="35" max="35" width="3.7109375" style="11" customWidth="1"/>
  </cols>
  <sheetData>
    <row r="2" spans="1:20" ht="13.5" customHeight="1" thickBot="1">
      <c r="A2" s="95" t="s">
        <v>82</v>
      </c>
      <c r="B2" s="9"/>
      <c r="F2" s="9" t="s">
        <v>11</v>
      </c>
      <c r="P2" s="9" t="s">
        <v>26</v>
      </c>
      <c r="R2" s="10"/>
      <c r="S2" s="10"/>
      <c r="T2" s="9"/>
    </row>
    <row r="3" spans="1:35" ht="14.25" thickBot="1" thickTop="1">
      <c r="A3" s="85" t="s">
        <v>0</v>
      </c>
      <c r="B3" s="13">
        <v>1</v>
      </c>
      <c r="C3" s="13">
        <v>2</v>
      </c>
      <c r="D3" s="13">
        <v>3</v>
      </c>
      <c r="E3" s="12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2" t="s">
        <v>12</v>
      </c>
      <c r="O3" s="29"/>
      <c r="P3" s="88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3">
        <v>8</v>
      </c>
      <c r="X3" s="13">
        <v>9</v>
      </c>
      <c r="Y3" s="13">
        <v>10</v>
      </c>
      <c r="Z3" s="13">
        <v>11</v>
      </c>
      <c r="AA3" s="13">
        <v>12</v>
      </c>
      <c r="AB3" s="13">
        <v>13</v>
      </c>
      <c r="AC3" s="33" t="s">
        <v>12</v>
      </c>
      <c r="AD3" s="110" t="s">
        <v>37</v>
      </c>
      <c r="AE3" s="31"/>
      <c r="AH3"/>
      <c r="AI3"/>
    </row>
    <row r="4" spans="1:35" ht="13.5" thickTop="1">
      <c r="A4" s="144" t="s">
        <v>64</v>
      </c>
      <c r="B4" s="19"/>
      <c r="C4" s="49"/>
      <c r="D4" s="49"/>
      <c r="E4" s="60"/>
      <c r="F4" s="60"/>
      <c r="G4" s="106"/>
      <c r="H4" s="62">
        <v>786</v>
      </c>
      <c r="I4" s="62">
        <v>676</v>
      </c>
      <c r="J4" s="49">
        <v>731</v>
      </c>
      <c r="K4" s="49"/>
      <c r="L4" s="49"/>
      <c r="M4" s="49"/>
      <c r="N4" s="54">
        <f aca="true" t="shared" si="0" ref="N4:N47">SUM(B4:M4)</f>
        <v>2193</v>
      </c>
      <c r="O4" s="30"/>
      <c r="P4" s="89"/>
      <c r="Q4" s="49"/>
      <c r="R4" s="49"/>
      <c r="S4" s="49"/>
      <c r="T4" s="49"/>
      <c r="U4" s="130"/>
      <c r="V4" s="49"/>
      <c r="W4" s="49"/>
      <c r="X4" s="145"/>
      <c r="Y4" s="60">
        <v>651</v>
      </c>
      <c r="Z4" s="60">
        <v>780</v>
      </c>
      <c r="AA4" s="253"/>
      <c r="AB4" s="62"/>
      <c r="AC4" s="127">
        <f aca="true" t="shared" si="1" ref="AC4:AC47">SUM(P4:AB4)</f>
        <v>1431</v>
      </c>
      <c r="AD4" s="129">
        <f aca="true" t="shared" si="2" ref="AD4:AD47">SUM(N4+AC4)</f>
        <v>3624</v>
      </c>
      <c r="AE4" s="32"/>
      <c r="AH4"/>
      <c r="AI4"/>
    </row>
    <row r="5" spans="1:35" ht="12.75">
      <c r="A5" s="144" t="s">
        <v>96</v>
      </c>
      <c r="B5" s="53">
        <v>712</v>
      </c>
      <c r="C5" s="50">
        <v>540</v>
      </c>
      <c r="D5" s="50">
        <v>742</v>
      </c>
      <c r="E5" s="61">
        <v>630</v>
      </c>
      <c r="F5" s="61">
        <v>337</v>
      </c>
      <c r="G5" s="51"/>
      <c r="H5" s="63"/>
      <c r="I5" s="63"/>
      <c r="J5" s="50">
        <v>312</v>
      </c>
      <c r="K5" s="50">
        <v>666</v>
      </c>
      <c r="L5" s="50">
        <v>763</v>
      </c>
      <c r="M5" s="50"/>
      <c r="N5" s="55">
        <f t="shared" si="0"/>
        <v>4702</v>
      </c>
      <c r="O5" s="30"/>
      <c r="P5" s="90">
        <v>413</v>
      </c>
      <c r="Q5" s="50">
        <v>680</v>
      </c>
      <c r="R5" s="50">
        <v>413</v>
      </c>
      <c r="S5" s="50">
        <v>132</v>
      </c>
      <c r="T5" s="50"/>
      <c r="U5" s="51"/>
      <c r="V5" s="50"/>
      <c r="W5" s="50"/>
      <c r="X5" s="61"/>
      <c r="Y5" s="61"/>
      <c r="Z5" s="61"/>
      <c r="AA5" s="254">
        <v>673</v>
      </c>
      <c r="AB5" s="63"/>
      <c r="AC5" s="128">
        <f t="shared" si="1"/>
        <v>2311</v>
      </c>
      <c r="AD5" s="117">
        <f t="shared" si="2"/>
        <v>7013</v>
      </c>
      <c r="AE5" s="32"/>
      <c r="AH5"/>
      <c r="AI5"/>
    </row>
    <row r="6" spans="1:35" ht="12.75">
      <c r="A6" s="144" t="s">
        <v>52</v>
      </c>
      <c r="B6" s="53"/>
      <c r="C6" s="50"/>
      <c r="D6" s="50"/>
      <c r="E6" s="61"/>
      <c r="F6" s="61"/>
      <c r="G6" s="51"/>
      <c r="H6" s="63"/>
      <c r="I6" s="63"/>
      <c r="J6" s="50"/>
      <c r="K6" s="50"/>
      <c r="L6" s="50"/>
      <c r="M6" s="50"/>
      <c r="N6" s="55">
        <f t="shared" si="0"/>
        <v>0</v>
      </c>
      <c r="O6" s="30"/>
      <c r="P6" s="90"/>
      <c r="Q6" s="50"/>
      <c r="R6" s="50"/>
      <c r="S6" s="50"/>
      <c r="T6" s="50"/>
      <c r="U6" s="51"/>
      <c r="V6" s="50"/>
      <c r="W6" s="50"/>
      <c r="X6" s="61"/>
      <c r="Y6" s="61"/>
      <c r="Z6" s="61"/>
      <c r="AA6" s="254"/>
      <c r="AB6" s="63"/>
      <c r="AC6" s="128">
        <f t="shared" si="1"/>
        <v>0</v>
      </c>
      <c r="AD6" s="117">
        <f t="shared" si="2"/>
        <v>0</v>
      </c>
      <c r="AE6" s="32"/>
      <c r="AH6"/>
      <c r="AI6"/>
    </row>
    <row r="7" spans="1:35" ht="12.75">
      <c r="A7" s="144" t="s">
        <v>45</v>
      </c>
      <c r="B7" s="53"/>
      <c r="C7" s="50"/>
      <c r="D7" s="50"/>
      <c r="E7" s="61"/>
      <c r="F7" s="61"/>
      <c r="G7" s="51"/>
      <c r="H7" s="63"/>
      <c r="I7" s="63"/>
      <c r="J7" s="50"/>
      <c r="K7" s="50"/>
      <c r="L7" s="50"/>
      <c r="M7" s="50"/>
      <c r="N7" s="55">
        <f t="shared" si="0"/>
        <v>0</v>
      </c>
      <c r="O7" s="30"/>
      <c r="P7" s="90"/>
      <c r="Q7" s="50"/>
      <c r="R7" s="50"/>
      <c r="S7" s="50"/>
      <c r="T7" s="50"/>
      <c r="U7" s="51"/>
      <c r="V7" s="50"/>
      <c r="W7" s="50"/>
      <c r="X7" s="61"/>
      <c r="Y7" s="61"/>
      <c r="Z7" s="61"/>
      <c r="AA7" s="254"/>
      <c r="AB7" s="63"/>
      <c r="AC7" s="128">
        <f t="shared" si="1"/>
        <v>0</v>
      </c>
      <c r="AD7" s="117">
        <f t="shared" si="2"/>
        <v>0</v>
      </c>
      <c r="AE7" s="32"/>
      <c r="AH7"/>
      <c r="AI7"/>
    </row>
    <row r="8" spans="1:35" ht="12.75">
      <c r="A8" s="144" t="s">
        <v>34</v>
      </c>
      <c r="B8" s="53"/>
      <c r="C8" s="50"/>
      <c r="D8" s="50"/>
      <c r="E8" s="61"/>
      <c r="F8" s="61"/>
      <c r="G8" s="125"/>
      <c r="H8" s="63"/>
      <c r="I8" s="63"/>
      <c r="J8" s="50"/>
      <c r="K8" s="50"/>
      <c r="L8" s="50"/>
      <c r="M8" s="50"/>
      <c r="N8" s="55">
        <f t="shared" si="0"/>
        <v>0</v>
      </c>
      <c r="O8" s="30"/>
      <c r="P8" s="90"/>
      <c r="Q8" s="50"/>
      <c r="R8" s="50"/>
      <c r="S8" s="50"/>
      <c r="T8" s="50"/>
      <c r="U8" s="51"/>
      <c r="V8" s="50"/>
      <c r="W8" s="50"/>
      <c r="X8" s="61"/>
      <c r="Y8" s="61"/>
      <c r="Z8" s="61"/>
      <c r="AA8" s="254"/>
      <c r="AB8" s="63"/>
      <c r="AC8" s="55">
        <f t="shared" si="1"/>
        <v>0</v>
      </c>
      <c r="AD8" s="115">
        <f t="shared" si="2"/>
        <v>0</v>
      </c>
      <c r="AE8" s="32"/>
      <c r="AH8"/>
      <c r="AI8"/>
    </row>
    <row r="9" spans="1:35" ht="12.75" customHeight="1">
      <c r="A9" s="144" t="s">
        <v>53</v>
      </c>
      <c r="B9" s="53"/>
      <c r="C9" s="50"/>
      <c r="D9" s="50"/>
      <c r="E9" s="61"/>
      <c r="F9" s="61"/>
      <c r="G9" s="51"/>
      <c r="H9" s="63"/>
      <c r="I9" s="63"/>
      <c r="J9" s="50"/>
      <c r="K9" s="50"/>
      <c r="L9" s="50"/>
      <c r="M9" s="50"/>
      <c r="N9" s="55">
        <f t="shared" si="0"/>
        <v>0</v>
      </c>
      <c r="O9" s="30"/>
      <c r="P9" s="90"/>
      <c r="Q9" s="50"/>
      <c r="R9" s="50"/>
      <c r="S9" s="50"/>
      <c r="T9" s="50"/>
      <c r="U9" s="51"/>
      <c r="V9" s="50"/>
      <c r="W9" s="50"/>
      <c r="X9" s="61"/>
      <c r="Y9" s="61"/>
      <c r="Z9" s="61"/>
      <c r="AA9" s="254"/>
      <c r="AB9" s="63"/>
      <c r="AC9" s="55">
        <f t="shared" si="1"/>
        <v>0</v>
      </c>
      <c r="AD9" s="115">
        <f t="shared" si="2"/>
        <v>0</v>
      </c>
      <c r="AE9" s="32"/>
      <c r="AH9"/>
      <c r="AI9"/>
    </row>
    <row r="10" spans="1:35" ht="12.75">
      <c r="A10" s="144" t="s">
        <v>54</v>
      </c>
      <c r="B10" s="53">
        <v>760</v>
      </c>
      <c r="C10" s="50"/>
      <c r="D10" s="50"/>
      <c r="E10" s="172">
        <v>751</v>
      </c>
      <c r="F10" s="61">
        <v>700</v>
      </c>
      <c r="G10" s="51">
        <v>705</v>
      </c>
      <c r="H10" s="146"/>
      <c r="I10" s="63">
        <v>662</v>
      </c>
      <c r="J10" s="99">
        <v>735</v>
      </c>
      <c r="K10" s="99">
        <v>754</v>
      </c>
      <c r="L10" s="50">
        <v>723</v>
      </c>
      <c r="M10" s="50"/>
      <c r="N10" s="55">
        <f t="shared" si="0"/>
        <v>5790</v>
      </c>
      <c r="O10" s="30"/>
      <c r="P10" s="90">
        <v>646</v>
      </c>
      <c r="Q10" s="50">
        <v>541</v>
      </c>
      <c r="R10" s="50"/>
      <c r="S10" s="50"/>
      <c r="T10" s="50"/>
      <c r="U10" s="51"/>
      <c r="V10" s="50">
        <v>731</v>
      </c>
      <c r="W10" s="50"/>
      <c r="X10" s="61"/>
      <c r="Y10" s="61"/>
      <c r="Z10" s="61"/>
      <c r="AA10" s="254">
        <v>736</v>
      </c>
      <c r="AB10" s="146">
        <v>767</v>
      </c>
      <c r="AC10" s="55">
        <f t="shared" si="1"/>
        <v>3421</v>
      </c>
      <c r="AD10" s="115">
        <f t="shared" si="2"/>
        <v>9211</v>
      </c>
      <c r="AE10" s="32"/>
      <c r="AH10"/>
      <c r="AI10"/>
    </row>
    <row r="11" spans="1:35" ht="12.75">
      <c r="A11" s="144" t="s">
        <v>97</v>
      </c>
      <c r="B11" s="53"/>
      <c r="C11" s="50"/>
      <c r="D11" s="50"/>
      <c r="E11" s="61"/>
      <c r="F11" s="61"/>
      <c r="G11" s="51"/>
      <c r="H11" s="63"/>
      <c r="I11" s="63"/>
      <c r="J11" s="50"/>
      <c r="K11" s="50"/>
      <c r="L11" s="50"/>
      <c r="M11" s="50"/>
      <c r="N11" s="55">
        <f t="shared" si="0"/>
        <v>0</v>
      </c>
      <c r="O11" s="30"/>
      <c r="P11" s="90"/>
      <c r="Q11" s="50"/>
      <c r="R11" s="50"/>
      <c r="S11" s="50"/>
      <c r="T11" s="50"/>
      <c r="U11" s="51"/>
      <c r="V11" s="50"/>
      <c r="W11" s="50"/>
      <c r="X11" s="61"/>
      <c r="Y11" s="61"/>
      <c r="Z11" s="61"/>
      <c r="AA11" s="254"/>
      <c r="AB11" s="63"/>
      <c r="AC11" s="55">
        <f t="shared" si="1"/>
        <v>0</v>
      </c>
      <c r="AD11" s="115">
        <f t="shared" si="2"/>
        <v>0</v>
      </c>
      <c r="AE11" s="32"/>
      <c r="AH11"/>
      <c r="AI11"/>
    </row>
    <row r="12" spans="1:35" ht="12.75">
      <c r="A12" s="144" t="s">
        <v>32</v>
      </c>
      <c r="B12" s="53"/>
      <c r="C12" s="50">
        <v>680</v>
      </c>
      <c r="D12" s="50"/>
      <c r="E12" s="61">
        <v>721</v>
      </c>
      <c r="F12" s="61"/>
      <c r="G12" s="51">
        <v>715</v>
      </c>
      <c r="H12" s="63"/>
      <c r="I12" s="63">
        <v>332</v>
      </c>
      <c r="J12" s="50"/>
      <c r="K12" s="50"/>
      <c r="L12" s="50">
        <v>316</v>
      </c>
      <c r="M12" s="50"/>
      <c r="N12" s="55">
        <f t="shared" si="0"/>
        <v>2764</v>
      </c>
      <c r="O12" s="30"/>
      <c r="P12" s="90"/>
      <c r="Q12" s="50">
        <v>672</v>
      </c>
      <c r="R12" s="50">
        <v>719</v>
      </c>
      <c r="S12" s="50"/>
      <c r="T12" s="50"/>
      <c r="U12" s="51"/>
      <c r="V12" s="50"/>
      <c r="W12" s="50">
        <v>666</v>
      </c>
      <c r="X12" s="61"/>
      <c r="Y12" s="61"/>
      <c r="Z12" s="61"/>
      <c r="AA12" s="254"/>
      <c r="AB12" s="63">
        <v>382</v>
      </c>
      <c r="AC12" s="55">
        <f t="shared" si="1"/>
        <v>2439</v>
      </c>
      <c r="AD12" s="115">
        <f t="shared" si="2"/>
        <v>5203</v>
      </c>
      <c r="AE12" s="32"/>
      <c r="AH12"/>
      <c r="AI12"/>
    </row>
    <row r="13" spans="1:35" ht="12.75">
      <c r="A13" s="144" t="s">
        <v>65</v>
      </c>
      <c r="B13" s="53"/>
      <c r="C13" s="50"/>
      <c r="D13" s="50"/>
      <c r="E13" s="61"/>
      <c r="F13" s="61"/>
      <c r="G13" s="51"/>
      <c r="H13" s="63"/>
      <c r="I13" s="63"/>
      <c r="J13" s="50"/>
      <c r="K13" s="50"/>
      <c r="L13" s="50"/>
      <c r="M13" s="50"/>
      <c r="N13" s="55">
        <f t="shared" si="0"/>
        <v>0</v>
      </c>
      <c r="O13" s="30"/>
      <c r="P13" s="90"/>
      <c r="Q13" s="50"/>
      <c r="R13" s="50"/>
      <c r="S13" s="50"/>
      <c r="T13" s="50"/>
      <c r="U13" s="51"/>
      <c r="V13" s="50"/>
      <c r="W13" s="50"/>
      <c r="X13" s="61"/>
      <c r="Y13" s="61"/>
      <c r="Z13" s="61"/>
      <c r="AA13" s="254"/>
      <c r="AB13" s="63"/>
      <c r="AC13" s="55">
        <f t="shared" si="1"/>
        <v>0</v>
      </c>
      <c r="AD13" s="115">
        <f t="shared" si="2"/>
        <v>0</v>
      </c>
      <c r="AE13" s="32"/>
      <c r="AH13"/>
      <c r="AI13"/>
    </row>
    <row r="14" spans="1:35" ht="12.75">
      <c r="A14" s="144" t="s">
        <v>66</v>
      </c>
      <c r="B14" s="53"/>
      <c r="C14" s="50"/>
      <c r="D14" s="50"/>
      <c r="E14" s="61"/>
      <c r="F14" s="61"/>
      <c r="G14" s="51"/>
      <c r="H14" s="63"/>
      <c r="I14" s="63"/>
      <c r="J14" s="50"/>
      <c r="K14" s="50"/>
      <c r="L14" s="50"/>
      <c r="M14" s="50"/>
      <c r="N14" s="55">
        <f t="shared" si="0"/>
        <v>0</v>
      </c>
      <c r="O14" s="30"/>
      <c r="P14" s="90"/>
      <c r="Q14" s="50"/>
      <c r="R14" s="50"/>
      <c r="S14" s="50"/>
      <c r="T14" s="50"/>
      <c r="U14" s="51"/>
      <c r="V14" s="50"/>
      <c r="W14" s="50"/>
      <c r="X14" s="61"/>
      <c r="Y14" s="61"/>
      <c r="Z14" s="61"/>
      <c r="AA14" s="254"/>
      <c r="AB14" s="63"/>
      <c r="AC14" s="55">
        <f t="shared" si="1"/>
        <v>0</v>
      </c>
      <c r="AD14" s="115">
        <f t="shared" si="2"/>
        <v>0</v>
      </c>
      <c r="AE14" s="32"/>
      <c r="AH14"/>
      <c r="AI14"/>
    </row>
    <row r="15" spans="1:35" ht="12.75">
      <c r="A15" s="144" t="s">
        <v>67</v>
      </c>
      <c r="B15" s="53"/>
      <c r="C15" s="50"/>
      <c r="D15" s="50"/>
      <c r="E15" s="61"/>
      <c r="F15" s="61"/>
      <c r="G15" s="51">
        <v>636</v>
      </c>
      <c r="H15" s="63">
        <v>753</v>
      </c>
      <c r="I15" s="63">
        <v>712</v>
      </c>
      <c r="J15" s="50">
        <v>723</v>
      </c>
      <c r="K15" s="50">
        <v>688</v>
      </c>
      <c r="L15" s="50">
        <v>671</v>
      </c>
      <c r="M15" s="50"/>
      <c r="N15" s="55">
        <f t="shared" si="0"/>
        <v>4183</v>
      </c>
      <c r="O15" s="30"/>
      <c r="P15" s="90"/>
      <c r="Q15" s="50"/>
      <c r="R15" s="50"/>
      <c r="S15" s="50"/>
      <c r="T15" s="50"/>
      <c r="U15" s="51"/>
      <c r="V15" s="50">
        <v>738</v>
      </c>
      <c r="W15" s="50">
        <v>678</v>
      </c>
      <c r="X15" s="61">
        <v>739</v>
      </c>
      <c r="Y15" s="61">
        <v>592</v>
      </c>
      <c r="Z15" s="61">
        <v>763</v>
      </c>
      <c r="AA15" s="254">
        <v>677</v>
      </c>
      <c r="AB15" s="63">
        <v>688</v>
      </c>
      <c r="AC15" s="55">
        <f t="shared" si="1"/>
        <v>4875</v>
      </c>
      <c r="AD15" s="115">
        <f t="shared" si="2"/>
        <v>9058</v>
      </c>
      <c r="AE15" s="32"/>
      <c r="AH15"/>
      <c r="AI15"/>
    </row>
    <row r="16" spans="1:35" ht="12.75">
      <c r="A16" s="144" t="s">
        <v>98</v>
      </c>
      <c r="B16" s="53"/>
      <c r="C16" s="50"/>
      <c r="D16" s="50"/>
      <c r="E16" s="61"/>
      <c r="F16" s="61"/>
      <c r="G16" s="51"/>
      <c r="H16" s="63"/>
      <c r="I16" s="63"/>
      <c r="J16" s="50"/>
      <c r="K16" s="50"/>
      <c r="L16" s="50"/>
      <c r="M16" s="50"/>
      <c r="N16" s="55">
        <f t="shared" si="0"/>
        <v>0</v>
      </c>
      <c r="O16" s="30"/>
      <c r="P16" s="90"/>
      <c r="Q16" s="50"/>
      <c r="R16" s="50"/>
      <c r="S16" s="50"/>
      <c r="T16" s="50"/>
      <c r="U16" s="51"/>
      <c r="V16" s="50"/>
      <c r="W16" s="50"/>
      <c r="X16" s="61"/>
      <c r="Y16" s="61"/>
      <c r="Z16" s="61"/>
      <c r="AA16" s="254"/>
      <c r="AB16" s="63"/>
      <c r="AC16" s="55">
        <f t="shared" si="1"/>
        <v>0</v>
      </c>
      <c r="AD16" s="115">
        <f t="shared" si="2"/>
        <v>0</v>
      </c>
      <c r="AE16" s="32"/>
      <c r="AH16"/>
      <c r="AI16"/>
    </row>
    <row r="17" spans="1:35" ht="12.75">
      <c r="A17" s="144" t="s">
        <v>68</v>
      </c>
      <c r="B17" s="53"/>
      <c r="C17" s="50"/>
      <c r="D17" s="50"/>
      <c r="E17" s="61"/>
      <c r="F17" s="61"/>
      <c r="G17" s="51"/>
      <c r="H17" s="63"/>
      <c r="I17" s="63"/>
      <c r="J17" s="50"/>
      <c r="K17" s="50"/>
      <c r="L17" s="50"/>
      <c r="M17" s="50"/>
      <c r="N17" s="55">
        <f t="shared" si="0"/>
        <v>0</v>
      </c>
      <c r="O17" s="30"/>
      <c r="P17" s="90"/>
      <c r="Q17" s="50"/>
      <c r="R17" s="50"/>
      <c r="S17" s="50"/>
      <c r="T17" s="50"/>
      <c r="U17" s="51"/>
      <c r="V17" s="50"/>
      <c r="W17" s="50"/>
      <c r="X17" s="61"/>
      <c r="Y17" s="61"/>
      <c r="Z17" s="61"/>
      <c r="AA17" s="254"/>
      <c r="AB17" s="63"/>
      <c r="AC17" s="55">
        <f t="shared" si="1"/>
        <v>0</v>
      </c>
      <c r="AD17" s="115">
        <f t="shared" si="2"/>
        <v>0</v>
      </c>
      <c r="AE17" s="32"/>
      <c r="AH17"/>
      <c r="AI17"/>
    </row>
    <row r="18" spans="1:35" ht="12.75">
      <c r="A18" s="144" t="s">
        <v>99</v>
      </c>
      <c r="B18" s="53"/>
      <c r="C18" s="50"/>
      <c r="D18" s="50"/>
      <c r="E18" s="61"/>
      <c r="F18" s="61"/>
      <c r="G18" s="51"/>
      <c r="H18" s="63"/>
      <c r="I18" s="63"/>
      <c r="J18" s="50"/>
      <c r="K18" s="50"/>
      <c r="L18" s="50"/>
      <c r="M18" s="50"/>
      <c r="N18" s="55">
        <f t="shared" si="0"/>
        <v>0</v>
      </c>
      <c r="O18" s="30"/>
      <c r="P18" s="90"/>
      <c r="Q18" s="50"/>
      <c r="R18" s="50"/>
      <c r="S18" s="50"/>
      <c r="T18" s="50"/>
      <c r="U18" s="51"/>
      <c r="V18" s="50"/>
      <c r="W18" s="50"/>
      <c r="X18" s="61"/>
      <c r="Y18" s="61"/>
      <c r="Z18" s="61"/>
      <c r="AA18" s="254"/>
      <c r="AB18" s="63"/>
      <c r="AC18" s="55">
        <f t="shared" si="1"/>
        <v>0</v>
      </c>
      <c r="AD18" s="115">
        <f t="shared" si="2"/>
        <v>0</v>
      </c>
      <c r="AE18" s="32"/>
      <c r="AH18"/>
      <c r="AI18"/>
    </row>
    <row r="19" spans="1:35" ht="12.75">
      <c r="A19" s="144" t="s">
        <v>33</v>
      </c>
      <c r="B19" s="53"/>
      <c r="C19" s="50">
        <v>661</v>
      </c>
      <c r="D19" s="50">
        <v>659</v>
      </c>
      <c r="E19" s="61">
        <v>382</v>
      </c>
      <c r="F19" s="61">
        <v>662</v>
      </c>
      <c r="G19" s="125">
        <v>736</v>
      </c>
      <c r="H19" s="63"/>
      <c r="I19" s="63"/>
      <c r="J19" s="50">
        <v>760</v>
      </c>
      <c r="K19" s="50">
        <v>704</v>
      </c>
      <c r="L19" s="50">
        <v>616</v>
      </c>
      <c r="M19" s="50"/>
      <c r="N19" s="55">
        <f t="shared" si="0"/>
        <v>5180</v>
      </c>
      <c r="O19" s="30"/>
      <c r="P19" s="90">
        <v>702</v>
      </c>
      <c r="Q19" s="50">
        <v>277</v>
      </c>
      <c r="R19" s="50"/>
      <c r="S19" s="50">
        <v>701</v>
      </c>
      <c r="T19" s="50"/>
      <c r="U19" s="51"/>
      <c r="V19" s="50">
        <v>687</v>
      </c>
      <c r="W19" s="50">
        <v>613</v>
      </c>
      <c r="X19" s="61"/>
      <c r="Y19" s="61">
        <v>686</v>
      </c>
      <c r="Z19" s="61">
        <v>721</v>
      </c>
      <c r="AA19" s="254"/>
      <c r="AB19" s="63">
        <v>253</v>
      </c>
      <c r="AC19" s="55">
        <f t="shared" si="1"/>
        <v>4640</v>
      </c>
      <c r="AD19" s="115">
        <f t="shared" si="2"/>
        <v>9820</v>
      </c>
      <c r="AE19" s="32"/>
      <c r="AH19"/>
      <c r="AI19"/>
    </row>
    <row r="20" spans="1:35" ht="12.75">
      <c r="A20" s="144" t="s">
        <v>55</v>
      </c>
      <c r="B20" s="53"/>
      <c r="C20" s="50"/>
      <c r="D20" s="50"/>
      <c r="E20" s="61"/>
      <c r="F20" s="61">
        <v>747</v>
      </c>
      <c r="G20" s="51"/>
      <c r="H20" s="63"/>
      <c r="I20" s="63"/>
      <c r="J20" s="50"/>
      <c r="K20" s="50"/>
      <c r="L20" s="50"/>
      <c r="M20" s="50"/>
      <c r="N20" s="55">
        <f t="shared" si="0"/>
        <v>747</v>
      </c>
      <c r="O20" s="30"/>
      <c r="P20" s="90"/>
      <c r="Q20" s="50"/>
      <c r="R20" s="50"/>
      <c r="S20" s="50"/>
      <c r="T20" s="50"/>
      <c r="U20" s="51"/>
      <c r="V20" s="50"/>
      <c r="W20" s="50"/>
      <c r="X20" s="61"/>
      <c r="Y20" s="61"/>
      <c r="Z20" s="61"/>
      <c r="AA20" s="254"/>
      <c r="AB20" s="63"/>
      <c r="AC20" s="55">
        <f t="shared" si="1"/>
        <v>0</v>
      </c>
      <c r="AD20" s="115">
        <f t="shared" si="2"/>
        <v>747</v>
      </c>
      <c r="AE20" s="32"/>
      <c r="AH20"/>
      <c r="AI20"/>
    </row>
    <row r="21" spans="1:35" ht="12.75">
      <c r="A21" s="144" t="s">
        <v>100</v>
      </c>
      <c r="B21" s="53"/>
      <c r="C21" s="50"/>
      <c r="D21" s="50"/>
      <c r="E21" s="61"/>
      <c r="F21" s="61"/>
      <c r="G21" s="51"/>
      <c r="H21" s="63"/>
      <c r="I21" s="63"/>
      <c r="J21" s="50"/>
      <c r="K21" s="50"/>
      <c r="L21" s="50"/>
      <c r="M21" s="50"/>
      <c r="N21" s="55">
        <f t="shared" si="0"/>
        <v>0</v>
      </c>
      <c r="O21" s="30"/>
      <c r="P21" s="90"/>
      <c r="Q21" s="50"/>
      <c r="R21" s="50"/>
      <c r="S21" s="50"/>
      <c r="T21" s="50"/>
      <c r="U21" s="51"/>
      <c r="V21" s="50"/>
      <c r="W21" s="50"/>
      <c r="X21" s="61"/>
      <c r="Y21" s="61"/>
      <c r="Z21" s="61"/>
      <c r="AA21" s="254"/>
      <c r="AB21" s="63"/>
      <c r="AC21" s="55">
        <f t="shared" si="1"/>
        <v>0</v>
      </c>
      <c r="AD21" s="115">
        <f t="shared" si="2"/>
        <v>0</v>
      </c>
      <c r="AE21" s="32"/>
      <c r="AH21"/>
      <c r="AI21"/>
    </row>
    <row r="22" spans="1:35" ht="12.75">
      <c r="A22" s="144" t="s">
        <v>101</v>
      </c>
      <c r="B22" s="53"/>
      <c r="C22" s="50"/>
      <c r="D22" s="50">
        <v>128</v>
      </c>
      <c r="E22" s="61"/>
      <c r="F22" s="61"/>
      <c r="G22" s="102"/>
      <c r="H22" s="64"/>
      <c r="I22" s="63"/>
      <c r="J22" s="58"/>
      <c r="K22" s="58"/>
      <c r="L22" s="58"/>
      <c r="M22" s="50"/>
      <c r="N22" s="55">
        <f t="shared" si="0"/>
        <v>128</v>
      </c>
      <c r="O22" s="30"/>
      <c r="P22" s="90"/>
      <c r="Q22" s="58"/>
      <c r="R22" s="58"/>
      <c r="S22" s="58"/>
      <c r="T22" s="58"/>
      <c r="U22" s="51"/>
      <c r="V22" s="50"/>
      <c r="W22" s="50"/>
      <c r="X22" s="78"/>
      <c r="Y22" s="78"/>
      <c r="Z22" s="78"/>
      <c r="AA22" s="255"/>
      <c r="AB22" s="64"/>
      <c r="AC22" s="55">
        <f t="shared" si="1"/>
        <v>0</v>
      </c>
      <c r="AD22" s="115">
        <f t="shared" si="2"/>
        <v>128</v>
      </c>
      <c r="AE22" s="32"/>
      <c r="AH22"/>
      <c r="AI22"/>
    </row>
    <row r="23" spans="1:35" ht="12.75">
      <c r="A23" s="144" t="s">
        <v>38</v>
      </c>
      <c r="B23" s="53"/>
      <c r="C23" s="72"/>
      <c r="D23" s="72"/>
      <c r="E23" s="73"/>
      <c r="F23" s="73"/>
      <c r="G23" s="102"/>
      <c r="H23" s="64"/>
      <c r="I23" s="63"/>
      <c r="J23" s="58"/>
      <c r="K23" s="58"/>
      <c r="L23" s="58"/>
      <c r="M23" s="50"/>
      <c r="N23" s="55">
        <f t="shared" si="0"/>
        <v>0</v>
      </c>
      <c r="O23" s="30"/>
      <c r="P23" s="90"/>
      <c r="Q23" s="58"/>
      <c r="R23" s="58"/>
      <c r="S23" s="58"/>
      <c r="T23" s="58"/>
      <c r="U23" s="131"/>
      <c r="V23" s="50"/>
      <c r="W23" s="50"/>
      <c r="X23" s="78"/>
      <c r="Y23" s="78"/>
      <c r="Z23" s="78"/>
      <c r="AA23" s="255"/>
      <c r="AB23" s="64"/>
      <c r="AC23" s="55">
        <f t="shared" si="1"/>
        <v>0</v>
      </c>
      <c r="AD23" s="115">
        <f t="shared" si="2"/>
        <v>0</v>
      </c>
      <c r="AE23" s="32"/>
      <c r="AH23"/>
      <c r="AI23"/>
    </row>
    <row r="24" spans="1:35" ht="12.75">
      <c r="A24" s="144" t="s">
        <v>9</v>
      </c>
      <c r="B24" s="53">
        <v>335</v>
      </c>
      <c r="C24" s="72"/>
      <c r="D24" s="72"/>
      <c r="E24" s="73"/>
      <c r="F24" s="73"/>
      <c r="G24" s="107"/>
      <c r="H24" s="64"/>
      <c r="I24" s="63"/>
      <c r="J24" s="58"/>
      <c r="K24" s="58"/>
      <c r="L24" s="58"/>
      <c r="M24" s="99"/>
      <c r="N24" s="55">
        <f t="shared" si="0"/>
        <v>335</v>
      </c>
      <c r="O24" s="30"/>
      <c r="P24" s="90">
        <v>113</v>
      </c>
      <c r="Q24" s="58">
        <v>453</v>
      </c>
      <c r="R24" s="58"/>
      <c r="S24" s="58"/>
      <c r="T24" s="58"/>
      <c r="U24" s="131"/>
      <c r="V24" s="50"/>
      <c r="W24" s="50"/>
      <c r="X24" s="78"/>
      <c r="Y24" s="78"/>
      <c r="Z24" s="78"/>
      <c r="AA24" s="255"/>
      <c r="AB24" s="64"/>
      <c r="AC24" s="55">
        <f t="shared" si="1"/>
        <v>566</v>
      </c>
      <c r="AD24" s="115">
        <f t="shared" si="2"/>
        <v>901</v>
      </c>
      <c r="AE24" s="32"/>
      <c r="AH24"/>
      <c r="AI24"/>
    </row>
    <row r="25" spans="1:35" ht="12.75">
      <c r="A25" s="144" t="s">
        <v>56</v>
      </c>
      <c r="B25" s="53"/>
      <c r="C25" s="50">
        <v>643</v>
      </c>
      <c r="D25" s="50">
        <v>740</v>
      </c>
      <c r="E25" s="61">
        <v>655</v>
      </c>
      <c r="F25" s="61">
        <v>757</v>
      </c>
      <c r="G25" s="102">
        <v>703</v>
      </c>
      <c r="H25" s="64">
        <v>649</v>
      </c>
      <c r="I25" s="146">
        <v>766</v>
      </c>
      <c r="J25" s="58">
        <v>709</v>
      </c>
      <c r="K25" s="58">
        <v>661</v>
      </c>
      <c r="L25" s="58">
        <v>307</v>
      </c>
      <c r="M25" s="50"/>
      <c r="N25" s="55">
        <f t="shared" si="0"/>
        <v>6590</v>
      </c>
      <c r="O25" s="30"/>
      <c r="P25" s="90">
        <v>690</v>
      </c>
      <c r="Q25" s="58">
        <v>693</v>
      </c>
      <c r="R25" s="249">
        <v>742</v>
      </c>
      <c r="S25" s="58">
        <v>680</v>
      </c>
      <c r="T25" s="58"/>
      <c r="U25" s="51"/>
      <c r="V25" s="50">
        <v>710</v>
      </c>
      <c r="W25" s="99">
        <v>724</v>
      </c>
      <c r="X25" s="78">
        <v>806</v>
      </c>
      <c r="Y25" s="251">
        <v>713</v>
      </c>
      <c r="Z25" s="78">
        <v>736</v>
      </c>
      <c r="AA25" s="255">
        <v>722</v>
      </c>
      <c r="AB25" s="64">
        <v>655</v>
      </c>
      <c r="AC25" s="55">
        <f t="shared" si="1"/>
        <v>7871</v>
      </c>
      <c r="AD25" s="115">
        <f t="shared" si="2"/>
        <v>14461</v>
      </c>
      <c r="AE25" s="32"/>
      <c r="AH25"/>
      <c r="AI25"/>
    </row>
    <row r="26" spans="1:35" ht="12.75">
      <c r="A26" s="144" t="s">
        <v>102</v>
      </c>
      <c r="B26" s="59">
        <v>783</v>
      </c>
      <c r="C26" s="58">
        <v>445</v>
      </c>
      <c r="D26" s="58"/>
      <c r="E26" s="58"/>
      <c r="F26" s="78"/>
      <c r="G26" s="102"/>
      <c r="H26" s="64"/>
      <c r="I26" s="64"/>
      <c r="J26" s="58"/>
      <c r="K26" s="58"/>
      <c r="L26" s="58"/>
      <c r="M26" s="50"/>
      <c r="N26" s="55">
        <f t="shared" si="0"/>
        <v>1228</v>
      </c>
      <c r="O26" s="30"/>
      <c r="P26" s="93">
        <v>627</v>
      </c>
      <c r="Q26" s="58"/>
      <c r="R26" s="58"/>
      <c r="S26" s="58"/>
      <c r="T26" s="58"/>
      <c r="U26" s="102"/>
      <c r="V26" s="58"/>
      <c r="W26" s="58"/>
      <c r="X26" s="78"/>
      <c r="Y26" s="78">
        <v>646</v>
      </c>
      <c r="Z26" s="78"/>
      <c r="AA26" s="255"/>
      <c r="AB26" s="64"/>
      <c r="AC26" s="55">
        <f t="shared" si="1"/>
        <v>1273</v>
      </c>
      <c r="AD26" s="115">
        <f t="shared" si="2"/>
        <v>2501</v>
      </c>
      <c r="AE26" s="32"/>
      <c r="AH26"/>
      <c r="AI26"/>
    </row>
    <row r="27" spans="1:35" ht="12.75">
      <c r="A27" s="144" t="s">
        <v>46</v>
      </c>
      <c r="B27" s="59"/>
      <c r="C27" s="58"/>
      <c r="D27" s="58"/>
      <c r="E27" s="58"/>
      <c r="F27" s="78"/>
      <c r="G27" s="102"/>
      <c r="H27" s="64"/>
      <c r="I27" s="64"/>
      <c r="J27" s="58"/>
      <c r="K27" s="58"/>
      <c r="L27" s="58"/>
      <c r="M27" s="50"/>
      <c r="N27" s="55">
        <f t="shared" si="0"/>
        <v>0</v>
      </c>
      <c r="O27" s="30"/>
      <c r="P27" s="93"/>
      <c r="Q27" s="58"/>
      <c r="R27" s="58"/>
      <c r="S27" s="58"/>
      <c r="T27" s="58"/>
      <c r="U27" s="102"/>
      <c r="V27" s="50"/>
      <c r="W27" s="58"/>
      <c r="X27" s="78"/>
      <c r="Y27" s="78"/>
      <c r="Z27" s="78"/>
      <c r="AA27" s="255"/>
      <c r="AB27" s="64"/>
      <c r="AC27" s="55">
        <f t="shared" si="1"/>
        <v>0</v>
      </c>
      <c r="AD27" s="115">
        <f t="shared" si="2"/>
        <v>0</v>
      </c>
      <c r="AE27" s="32"/>
      <c r="AH27"/>
      <c r="AI27"/>
    </row>
    <row r="28" spans="1:35" ht="12.75">
      <c r="A28" s="144" t="s">
        <v>69</v>
      </c>
      <c r="B28" s="53"/>
      <c r="C28" s="50"/>
      <c r="D28" s="99">
        <v>849</v>
      </c>
      <c r="E28" s="61"/>
      <c r="F28" s="61">
        <v>734</v>
      </c>
      <c r="G28" s="51"/>
      <c r="H28" s="63">
        <v>744</v>
      </c>
      <c r="I28" s="63"/>
      <c r="J28" s="50"/>
      <c r="K28" s="50">
        <v>648</v>
      </c>
      <c r="L28" s="50"/>
      <c r="M28" s="50"/>
      <c r="N28" s="55">
        <f t="shared" si="0"/>
        <v>2975</v>
      </c>
      <c r="O28" s="30"/>
      <c r="P28" s="90"/>
      <c r="Q28" s="50"/>
      <c r="R28" s="50">
        <v>673</v>
      </c>
      <c r="S28" s="99">
        <v>783</v>
      </c>
      <c r="T28" s="50"/>
      <c r="U28" s="51"/>
      <c r="V28" s="50"/>
      <c r="W28" s="50">
        <v>715</v>
      </c>
      <c r="X28" s="61">
        <v>751</v>
      </c>
      <c r="Y28" s="61"/>
      <c r="Z28" s="172">
        <v>813</v>
      </c>
      <c r="AA28" s="256"/>
      <c r="AB28" s="63"/>
      <c r="AC28" s="55">
        <f t="shared" si="1"/>
        <v>3735</v>
      </c>
      <c r="AD28" s="115">
        <f t="shared" si="2"/>
        <v>6710</v>
      </c>
      <c r="AE28" s="32"/>
      <c r="AH28"/>
      <c r="AI28"/>
    </row>
    <row r="29" spans="1:35" ht="12.75">
      <c r="A29" s="144" t="s">
        <v>103</v>
      </c>
      <c r="B29" s="53"/>
      <c r="C29" s="50"/>
      <c r="D29" s="50"/>
      <c r="E29" s="61"/>
      <c r="F29" s="61">
        <v>262</v>
      </c>
      <c r="G29" s="51">
        <v>344</v>
      </c>
      <c r="H29" s="63"/>
      <c r="I29" s="63"/>
      <c r="J29" s="50"/>
      <c r="K29" s="50"/>
      <c r="L29" s="50"/>
      <c r="M29" s="50"/>
      <c r="N29" s="55">
        <f t="shared" si="0"/>
        <v>606</v>
      </c>
      <c r="O29" s="30"/>
      <c r="P29" s="90"/>
      <c r="Q29" s="50"/>
      <c r="R29" s="50"/>
      <c r="S29" s="50"/>
      <c r="T29" s="50"/>
      <c r="U29" s="51"/>
      <c r="V29" s="50"/>
      <c r="W29" s="50"/>
      <c r="X29" s="61"/>
      <c r="Y29" s="61"/>
      <c r="Z29" s="61"/>
      <c r="AA29" s="254"/>
      <c r="AB29" s="63"/>
      <c r="AC29" s="55">
        <f t="shared" si="1"/>
        <v>0</v>
      </c>
      <c r="AD29" s="115">
        <f t="shared" si="2"/>
        <v>606</v>
      </c>
      <c r="AE29" s="32"/>
      <c r="AH29"/>
      <c r="AI29"/>
    </row>
    <row r="30" spans="1:35" ht="12.75">
      <c r="A30" s="144" t="s">
        <v>70</v>
      </c>
      <c r="B30" s="53">
        <v>759</v>
      </c>
      <c r="C30" s="99">
        <v>711</v>
      </c>
      <c r="D30" s="50">
        <v>813</v>
      </c>
      <c r="E30" s="61">
        <v>662</v>
      </c>
      <c r="F30" s="61"/>
      <c r="G30" s="51">
        <v>679</v>
      </c>
      <c r="H30" s="63">
        <v>313</v>
      </c>
      <c r="I30" s="63">
        <v>312</v>
      </c>
      <c r="J30" s="50">
        <v>337</v>
      </c>
      <c r="K30" s="50"/>
      <c r="L30" s="50">
        <v>724</v>
      </c>
      <c r="M30" s="50"/>
      <c r="N30" s="55">
        <f t="shared" si="0"/>
        <v>5310</v>
      </c>
      <c r="O30" s="30"/>
      <c r="P30" s="90">
        <v>652</v>
      </c>
      <c r="Q30" s="50"/>
      <c r="R30" s="50"/>
      <c r="S30" s="50">
        <v>722</v>
      </c>
      <c r="T30" s="50"/>
      <c r="U30" s="51"/>
      <c r="V30" s="50">
        <v>475</v>
      </c>
      <c r="W30" s="50"/>
      <c r="X30" s="172">
        <v>877</v>
      </c>
      <c r="Y30" s="61">
        <v>710</v>
      </c>
      <c r="Z30" s="61">
        <v>726</v>
      </c>
      <c r="AA30" s="256">
        <v>791</v>
      </c>
      <c r="AB30" s="63">
        <v>722</v>
      </c>
      <c r="AC30" s="55">
        <f t="shared" si="1"/>
        <v>5675</v>
      </c>
      <c r="AD30" s="115">
        <f t="shared" si="2"/>
        <v>10985</v>
      </c>
      <c r="AE30" s="32"/>
      <c r="AH30"/>
      <c r="AI30"/>
    </row>
    <row r="31" spans="1:35" ht="12.75">
      <c r="A31" s="144" t="s">
        <v>71</v>
      </c>
      <c r="B31" s="53"/>
      <c r="C31" s="50"/>
      <c r="D31" s="50"/>
      <c r="E31" s="61"/>
      <c r="F31" s="61"/>
      <c r="G31" s="51"/>
      <c r="H31" s="63"/>
      <c r="I31" s="63"/>
      <c r="J31" s="50"/>
      <c r="K31" s="50"/>
      <c r="L31" s="50"/>
      <c r="M31" s="50"/>
      <c r="N31" s="55">
        <f t="shared" si="0"/>
        <v>0</v>
      </c>
      <c r="O31" s="30"/>
      <c r="P31" s="90"/>
      <c r="Q31" s="50"/>
      <c r="R31" s="50"/>
      <c r="S31" s="50"/>
      <c r="T31" s="50"/>
      <c r="U31" s="51"/>
      <c r="V31" s="50"/>
      <c r="W31" s="50"/>
      <c r="X31" s="61"/>
      <c r="Y31" s="61"/>
      <c r="Z31" s="61"/>
      <c r="AA31" s="254"/>
      <c r="AB31" s="63"/>
      <c r="AC31" s="55">
        <f t="shared" si="1"/>
        <v>0</v>
      </c>
      <c r="AD31" s="115">
        <f t="shared" si="2"/>
        <v>0</v>
      </c>
      <c r="AE31" s="32"/>
      <c r="AH31"/>
      <c r="AI31"/>
    </row>
    <row r="32" spans="1:35" ht="12.75">
      <c r="A32" s="144" t="s">
        <v>72</v>
      </c>
      <c r="B32" s="53">
        <v>304</v>
      </c>
      <c r="C32" s="50"/>
      <c r="D32" s="50">
        <v>667</v>
      </c>
      <c r="E32" s="61">
        <v>685</v>
      </c>
      <c r="F32" s="172">
        <v>782</v>
      </c>
      <c r="G32" s="51">
        <v>671</v>
      </c>
      <c r="H32" s="63">
        <v>391</v>
      </c>
      <c r="I32" s="63">
        <v>747</v>
      </c>
      <c r="J32" s="99">
        <v>772</v>
      </c>
      <c r="K32" s="50">
        <v>726</v>
      </c>
      <c r="L32" s="50">
        <v>678</v>
      </c>
      <c r="M32" s="50"/>
      <c r="N32" s="55">
        <f t="shared" si="0"/>
        <v>6423</v>
      </c>
      <c r="O32" s="30"/>
      <c r="P32" s="90"/>
      <c r="Q32" s="50">
        <v>677</v>
      </c>
      <c r="R32" s="50">
        <v>615</v>
      </c>
      <c r="S32" s="50">
        <v>756</v>
      </c>
      <c r="T32" s="50"/>
      <c r="U32" s="51"/>
      <c r="V32" s="50">
        <v>176</v>
      </c>
      <c r="W32" s="99">
        <v>724</v>
      </c>
      <c r="X32" s="61">
        <v>689</v>
      </c>
      <c r="Y32" s="61">
        <v>635</v>
      </c>
      <c r="Z32" s="61">
        <v>724</v>
      </c>
      <c r="AA32" s="254">
        <v>707</v>
      </c>
      <c r="AB32" s="63">
        <v>714</v>
      </c>
      <c r="AC32" s="55">
        <f t="shared" si="1"/>
        <v>6417</v>
      </c>
      <c r="AD32" s="115">
        <f t="shared" si="2"/>
        <v>12840</v>
      </c>
      <c r="AE32" s="32"/>
      <c r="AH32"/>
      <c r="AI32"/>
    </row>
    <row r="33" spans="1:35" ht="12.75">
      <c r="A33" s="144" t="s">
        <v>73</v>
      </c>
      <c r="B33" s="53"/>
      <c r="C33" s="50"/>
      <c r="D33" s="50"/>
      <c r="E33" s="61"/>
      <c r="F33" s="61"/>
      <c r="G33" s="51"/>
      <c r="H33" s="63">
        <v>775</v>
      </c>
      <c r="I33" s="63"/>
      <c r="J33" s="50"/>
      <c r="K33" s="50"/>
      <c r="L33" s="50"/>
      <c r="M33" s="50"/>
      <c r="N33" s="55">
        <f t="shared" si="0"/>
        <v>775</v>
      </c>
      <c r="O33" s="30"/>
      <c r="P33" s="90"/>
      <c r="Q33" s="50"/>
      <c r="R33" s="50"/>
      <c r="S33" s="50"/>
      <c r="T33" s="50"/>
      <c r="U33" s="51"/>
      <c r="V33" s="50"/>
      <c r="W33" s="50"/>
      <c r="X33" s="61"/>
      <c r="Y33" s="61"/>
      <c r="Z33" s="61"/>
      <c r="AA33" s="254"/>
      <c r="AB33" s="63"/>
      <c r="AC33" s="55">
        <f t="shared" si="1"/>
        <v>0</v>
      </c>
      <c r="AD33" s="115">
        <f t="shared" si="2"/>
        <v>775</v>
      </c>
      <c r="AE33" s="32"/>
      <c r="AH33"/>
      <c r="AI33"/>
    </row>
    <row r="34" spans="1:35" ht="12.75">
      <c r="A34" s="144" t="s">
        <v>107</v>
      </c>
      <c r="B34" s="194">
        <v>787</v>
      </c>
      <c r="C34" s="50">
        <v>704</v>
      </c>
      <c r="D34" s="50"/>
      <c r="E34" s="61">
        <v>304</v>
      </c>
      <c r="F34" s="61"/>
      <c r="G34" s="51"/>
      <c r="H34" s="63"/>
      <c r="I34" s="63"/>
      <c r="J34" s="50"/>
      <c r="K34" s="50"/>
      <c r="L34" s="50"/>
      <c r="M34" s="50"/>
      <c r="N34" s="55">
        <f t="shared" si="0"/>
        <v>1795</v>
      </c>
      <c r="O34" s="30"/>
      <c r="P34" s="90"/>
      <c r="Q34" s="50"/>
      <c r="R34" s="50"/>
      <c r="S34" s="50"/>
      <c r="T34" s="50"/>
      <c r="U34" s="51"/>
      <c r="V34" s="50"/>
      <c r="W34" s="50"/>
      <c r="X34" s="61"/>
      <c r="Y34" s="61"/>
      <c r="Z34" s="61"/>
      <c r="AA34" s="254"/>
      <c r="AB34" s="63"/>
      <c r="AC34" s="55">
        <f t="shared" si="1"/>
        <v>0</v>
      </c>
      <c r="AD34" s="115">
        <f t="shared" si="2"/>
        <v>1795</v>
      </c>
      <c r="AE34" s="32"/>
      <c r="AH34"/>
      <c r="AI34"/>
    </row>
    <row r="35" spans="1:35" ht="12.75">
      <c r="A35" s="144" t="s">
        <v>74</v>
      </c>
      <c r="B35" s="53"/>
      <c r="C35" s="50"/>
      <c r="D35" s="50"/>
      <c r="E35" s="61"/>
      <c r="F35" s="61"/>
      <c r="G35" s="51"/>
      <c r="H35" s="63"/>
      <c r="I35" s="63"/>
      <c r="J35" s="50"/>
      <c r="K35" s="50"/>
      <c r="L35" s="50"/>
      <c r="M35" s="50"/>
      <c r="N35" s="55">
        <f t="shared" si="0"/>
        <v>0</v>
      </c>
      <c r="O35" s="30"/>
      <c r="P35" s="90"/>
      <c r="Q35" s="50"/>
      <c r="R35" s="50"/>
      <c r="S35" s="50"/>
      <c r="T35" s="50"/>
      <c r="U35" s="51"/>
      <c r="V35" s="50"/>
      <c r="W35" s="50"/>
      <c r="X35" s="61"/>
      <c r="Y35" s="61"/>
      <c r="Z35" s="61"/>
      <c r="AA35" s="254"/>
      <c r="AB35" s="63"/>
      <c r="AC35" s="55">
        <f t="shared" si="1"/>
        <v>0</v>
      </c>
      <c r="AD35" s="115">
        <f t="shared" si="2"/>
        <v>0</v>
      </c>
      <c r="AE35" s="32"/>
      <c r="AH35"/>
      <c r="AI35"/>
    </row>
    <row r="36" spans="1:35" ht="12.75">
      <c r="A36" s="144" t="s">
        <v>131</v>
      </c>
      <c r="B36" s="53"/>
      <c r="C36" s="50"/>
      <c r="D36" s="50"/>
      <c r="E36" s="61"/>
      <c r="F36" s="61"/>
      <c r="G36" s="51"/>
      <c r="H36" s="63"/>
      <c r="I36" s="63"/>
      <c r="J36" s="50"/>
      <c r="K36" s="50"/>
      <c r="L36" s="50"/>
      <c r="M36" s="50"/>
      <c r="N36" s="55">
        <f t="shared" si="0"/>
        <v>0</v>
      </c>
      <c r="O36" s="30"/>
      <c r="P36" s="90"/>
      <c r="Q36" s="50"/>
      <c r="R36" s="50"/>
      <c r="S36" s="50"/>
      <c r="T36" s="50"/>
      <c r="U36" s="51"/>
      <c r="V36" s="50"/>
      <c r="W36" s="50"/>
      <c r="X36" s="61"/>
      <c r="Y36" s="61"/>
      <c r="Z36" s="61"/>
      <c r="AA36" s="254"/>
      <c r="AB36" s="63"/>
      <c r="AC36" s="55">
        <f t="shared" si="1"/>
        <v>0</v>
      </c>
      <c r="AD36" s="115">
        <f t="shared" si="2"/>
        <v>0</v>
      </c>
      <c r="AE36" s="32"/>
      <c r="AH36"/>
      <c r="AI36"/>
    </row>
    <row r="37" spans="1:35" ht="12.75">
      <c r="A37" s="144" t="s">
        <v>75</v>
      </c>
      <c r="B37" s="53"/>
      <c r="C37" s="50"/>
      <c r="D37" s="50"/>
      <c r="E37" s="61"/>
      <c r="F37" s="61"/>
      <c r="G37" s="51"/>
      <c r="H37" s="63"/>
      <c r="I37" s="63"/>
      <c r="J37" s="50"/>
      <c r="K37" s="50"/>
      <c r="L37" s="50"/>
      <c r="M37" s="50"/>
      <c r="N37" s="55">
        <f t="shared" si="0"/>
        <v>0</v>
      </c>
      <c r="O37" s="30"/>
      <c r="P37" s="90"/>
      <c r="Q37" s="50"/>
      <c r="R37" s="50"/>
      <c r="S37" s="50"/>
      <c r="T37" s="50"/>
      <c r="U37" s="51"/>
      <c r="V37" s="50"/>
      <c r="W37" s="50"/>
      <c r="X37" s="61"/>
      <c r="Y37" s="61"/>
      <c r="Z37" s="61"/>
      <c r="AA37" s="254"/>
      <c r="AB37" s="63"/>
      <c r="AC37" s="55">
        <f t="shared" si="1"/>
        <v>0</v>
      </c>
      <c r="AD37" s="115">
        <f t="shared" si="2"/>
        <v>0</v>
      </c>
      <c r="AE37" s="32"/>
      <c r="AH37"/>
      <c r="AI37"/>
    </row>
    <row r="38" spans="1:35" ht="12.75">
      <c r="A38" s="144" t="s">
        <v>104</v>
      </c>
      <c r="B38" s="53"/>
      <c r="C38" s="50"/>
      <c r="D38" s="50">
        <v>718</v>
      </c>
      <c r="E38" s="61"/>
      <c r="F38" s="61"/>
      <c r="G38" s="51"/>
      <c r="H38" s="63"/>
      <c r="I38" s="63"/>
      <c r="J38" s="50"/>
      <c r="K38" s="50"/>
      <c r="L38" s="50"/>
      <c r="M38" s="50"/>
      <c r="N38" s="55">
        <f t="shared" si="0"/>
        <v>718</v>
      </c>
      <c r="O38" s="30"/>
      <c r="P38" s="90"/>
      <c r="Q38" s="50"/>
      <c r="R38" s="50">
        <v>463</v>
      </c>
      <c r="S38" s="50"/>
      <c r="T38" s="50"/>
      <c r="U38" s="51"/>
      <c r="V38" s="50">
        <v>700</v>
      </c>
      <c r="W38" s="50">
        <v>665</v>
      </c>
      <c r="X38" s="61">
        <v>716</v>
      </c>
      <c r="Y38" s="61"/>
      <c r="Z38" s="61"/>
      <c r="AA38" s="254"/>
      <c r="AB38" s="63"/>
      <c r="AC38" s="55">
        <f t="shared" si="1"/>
        <v>2544</v>
      </c>
      <c r="AD38" s="115">
        <f t="shared" si="2"/>
        <v>3262</v>
      </c>
      <c r="AE38" s="32"/>
      <c r="AH38"/>
      <c r="AI38"/>
    </row>
    <row r="39" spans="1:35" ht="12.75">
      <c r="A39" s="144" t="s">
        <v>47</v>
      </c>
      <c r="B39" s="53">
        <v>769</v>
      </c>
      <c r="C39" s="50">
        <v>649</v>
      </c>
      <c r="D39" s="50">
        <v>495</v>
      </c>
      <c r="E39" s="61">
        <v>652</v>
      </c>
      <c r="F39" s="61"/>
      <c r="G39" s="51"/>
      <c r="H39" s="63">
        <v>708</v>
      </c>
      <c r="I39" s="63">
        <v>662</v>
      </c>
      <c r="J39" s="50">
        <v>733</v>
      </c>
      <c r="K39" s="50">
        <v>672</v>
      </c>
      <c r="L39" s="99">
        <v>769</v>
      </c>
      <c r="M39" s="50"/>
      <c r="N39" s="55">
        <f t="shared" si="0"/>
        <v>6109</v>
      </c>
      <c r="O39" s="30"/>
      <c r="P39" s="243">
        <v>718</v>
      </c>
      <c r="Q39" s="50"/>
      <c r="R39" s="50">
        <v>313</v>
      </c>
      <c r="S39" s="50">
        <v>506</v>
      </c>
      <c r="T39" s="50"/>
      <c r="U39" s="51"/>
      <c r="V39" s="50"/>
      <c r="W39" s="50"/>
      <c r="X39" s="61">
        <v>757</v>
      </c>
      <c r="Y39" s="61">
        <v>553</v>
      </c>
      <c r="Z39" s="61">
        <v>737</v>
      </c>
      <c r="AA39" s="254">
        <v>722</v>
      </c>
      <c r="AB39" s="63">
        <v>671</v>
      </c>
      <c r="AC39" s="55">
        <f t="shared" si="1"/>
        <v>4977</v>
      </c>
      <c r="AD39" s="115">
        <f t="shared" si="2"/>
        <v>11086</v>
      </c>
      <c r="AE39" s="32"/>
      <c r="AH39"/>
      <c r="AI39"/>
    </row>
    <row r="40" spans="1:35" ht="12.75">
      <c r="A40" s="144" t="s">
        <v>39</v>
      </c>
      <c r="B40" s="53"/>
      <c r="C40" s="50">
        <v>345</v>
      </c>
      <c r="D40" s="50"/>
      <c r="E40" s="61"/>
      <c r="F40" s="61"/>
      <c r="G40" s="51">
        <v>318</v>
      </c>
      <c r="H40" s="63"/>
      <c r="I40" s="63"/>
      <c r="J40" s="50"/>
      <c r="K40" s="50"/>
      <c r="L40" s="50"/>
      <c r="M40" s="50"/>
      <c r="N40" s="55">
        <f t="shared" si="0"/>
        <v>663</v>
      </c>
      <c r="O40" s="30"/>
      <c r="P40" s="90"/>
      <c r="Q40" s="50">
        <v>630</v>
      </c>
      <c r="R40" s="50"/>
      <c r="S40" s="50"/>
      <c r="T40" s="50"/>
      <c r="U40" s="51"/>
      <c r="V40" s="50"/>
      <c r="W40" s="50"/>
      <c r="X40" s="61"/>
      <c r="Y40" s="61"/>
      <c r="Z40" s="61"/>
      <c r="AA40" s="254"/>
      <c r="AB40" s="63"/>
      <c r="AC40" s="55">
        <f t="shared" si="1"/>
        <v>630</v>
      </c>
      <c r="AD40" s="115">
        <f t="shared" si="2"/>
        <v>1293</v>
      </c>
      <c r="AE40" s="32"/>
      <c r="AH40"/>
      <c r="AI40"/>
    </row>
    <row r="41" spans="1:35" ht="12.75">
      <c r="A41" s="144" t="s">
        <v>76</v>
      </c>
      <c r="B41" s="53"/>
      <c r="C41" s="50"/>
      <c r="D41" s="50"/>
      <c r="E41" s="61"/>
      <c r="F41" s="61"/>
      <c r="G41" s="51"/>
      <c r="H41" s="63"/>
      <c r="I41" s="63"/>
      <c r="J41" s="50"/>
      <c r="K41" s="50"/>
      <c r="L41" s="50"/>
      <c r="M41" s="50"/>
      <c r="N41" s="55">
        <f t="shared" si="0"/>
        <v>0</v>
      </c>
      <c r="O41" s="30"/>
      <c r="P41" s="90"/>
      <c r="Q41" s="50"/>
      <c r="R41" s="50"/>
      <c r="S41" s="50"/>
      <c r="T41" s="50"/>
      <c r="U41" s="51"/>
      <c r="V41" s="50"/>
      <c r="W41" s="50"/>
      <c r="X41" s="61"/>
      <c r="Y41" s="61"/>
      <c r="Z41" s="61"/>
      <c r="AA41" s="254"/>
      <c r="AB41" s="63"/>
      <c r="AC41" s="55">
        <f t="shared" si="1"/>
        <v>0</v>
      </c>
      <c r="AD41" s="115">
        <f t="shared" si="2"/>
        <v>0</v>
      </c>
      <c r="AE41" s="32"/>
      <c r="AH41"/>
      <c r="AI41"/>
    </row>
    <row r="42" spans="1:35" ht="12.75">
      <c r="A42" s="144" t="s">
        <v>35</v>
      </c>
      <c r="B42" s="53">
        <v>769</v>
      </c>
      <c r="C42" s="50"/>
      <c r="D42" s="50"/>
      <c r="E42" s="61"/>
      <c r="F42" s="61"/>
      <c r="G42" s="51"/>
      <c r="H42" s="63"/>
      <c r="I42" s="63"/>
      <c r="J42" s="50"/>
      <c r="K42" s="50"/>
      <c r="L42" s="50"/>
      <c r="M42" s="50"/>
      <c r="N42" s="55">
        <f t="shared" si="0"/>
        <v>769</v>
      </c>
      <c r="O42" s="30"/>
      <c r="P42" s="90"/>
      <c r="Q42" s="50"/>
      <c r="R42" s="50"/>
      <c r="S42" s="50"/>
      <c r="T42" s="50"/>
      <c r="U42" s="51"/>
      <c r="V42" s="50"/>
      <c r="W42" s="50"/>
      <c r="X42" s="61"/>
      <c r="Y42" s="61"/>
      <c r="Z42" s="61"/>
      <c r="AA42" s="254"/>
      <c r="AB42" s="63"/>
      <c r="AC42" s="55">
        <f t="shared" si="1"/>
        <v>0</v>
      </c>
      <c r="AD42" s="115">
        <f t="shared" si="2"/>
        <v>769</v>
      </c>
      <c r="AE42" s="32"/>
      <c r="AH42"/>
      <c r="AI42"/>
    </row>
    <row r="43" spans="1:35" ht="12.75">
      <c r="A43" s="144" t="s">
        <v>105</v>
      </c>
      <c r="B43" s="53"/>
      <c r="C43" s="50"/>
      <c r="D43" s="50"/>
      <c r="E43" s="61"/>
      <c r="F43" s="61"/>
      <c r="G43" s="51"/>
      <c r="H43" s="63"/>
      <c r="I43" s="63">
        <v>690</v>
      </c>
      <c r="J43" s="50"/>
      <c r="K43" s="50"/>
      <c r="L43" s="50"/>
      <c r="M43" s="50"/>
      <c r="N43" s="55">
        <f t="shared" si="0"/>
        <v>690</v>
      </c>
      <c r="O43" s="30"/>
      <c r="P43" s="90">
        <v>708</v>
      </c>
      <c r="Q43" s="99">
        <v>759</v>
      </c>
      <c r="R43" s="50"/>
      <c r="S43" s="50"/>
      <c r="T43" s="50"/>
      <c r="U43" s="51"/>
      <c r="V43" s="99">
        <v>801</v>
      </c>
      <c r="W43" s="50"/>
      <c r="X43" s="61"/>
      <c r="Y43" s="61"/>
      <c r="Z43" s="61"/>
      <c r="AA43" s="254"/>
      <c r="AB43" s="63"/>
      <c r="AC43" s="55">
        <f t="shared" si="1"/>
        <v>2268</v>
      </c>
      <c r="AD43" s="115">
        <f t="shared" si="2"/>
        <v>2958</v>
      </c>
      <c r="AE43" s="32"/>
      <c r="AH43"/>
      <c r="AI43"/>
    </row>
    <row r="44" spans="1:35" ht="12.75">
      <c r="A44" s="144" t="s">
        <v>77</v>
      </c>
      <c r="B44" s="53"/>
      <c r="C44" s="50"/>
      <c r="D44" s="50"/>
      <c r="E44" s="61"/>
      <c r="F44" s="61"/>
      <c r="G44" s="51"/>
      <c r="H44" s="63"/>
      <c r="I44" s="63"/>
      <c r="J44" s="50"/>
      <c r="K44" s="50"/>
      <c r="L44" s="50"/>
      <c r="M44" s="50"/>
      <c r="N44" s="55">
        <f t="shared" si="0"/>
        <v>0</v>
      </c>
      <c r="O44" s="30"/>
      <c r="P44" s="90"/>
      <c r="Q44" s="50"/>
      <c r="R44" s="50"/>
      <c r="S44" s="50"/>
      <c r="T44" s="50"/>
      <c r="U44" s="51"/>
      <c r="V44" s="50"/>
      <c r="W44" s="50"/>
      <c r="X44" s="61"/>
      <c r="Y44" s="61"/>
      <c r="Z44" s="61"/>
      <c r="AA44" s="254"/>
      <c r="AB44" s="63"/>
      <c r="AC44" s="55">
        <f t="shared" si="1"/>
        <v>0</v>
      </c>
      <c r="AD44" s="115">
        <f t="shared" si="2"/>
        <v>0</v>
      </c>
      <c r="AE44" s="32"/>
      <c r="AH44"/>
      <c r="AI44"/>
    </row>
    <row r="45" spans="1:35" ht="12.75">
      <c r="A45" s="144" t="s">
        <v>57</v>
      </c>
      <c r="B45" s="53"/>
      <c r="C45" s="50"/>
      <c r="D45" s="50"/>
      <c r="E45" s="61"/>
      <c r="F45" s="61"/>
      <c r="G45" s="51"/>
      <c r="H45" s="146">
        <v>815</v>
      </c>
      <c r="I45" s="63"/>
      <c r="J45" s="50"/>
      <c r="K45" s="50"/>
      <c r="L45" s="50"/>
      <c r="M45" s="50"/>
      <c r="N45" s="55">
        <f t="shared" si="0"/>
        <v>815</v>
      </c>
      <c r="O45" s="30"/>
      <c r="P45" s="90"/>
      <c r="Q45" s="50"/>
      <c r="R45" s="50">
        <v>681</v>
      </c>
      <c r="S45" s="50">
        <v>770</v>
      </c>
      <c r="T45" s="50"/>
      <c r="U45" s="51"/>
      <c r="V45" s="50">
        <v>678</v>
      </c>
      <c r="W45" s="50">
        <v>691</v>
      </c>
      <c r="X45" s="61">
        <v>736</v>
      </c>
      <c r="Y45" s="61"/>
      <c r="Z45" s="61"/>
      <c r="AA45" s="254">
        <v>761</v>
      </c>
      <c r="AB45" s="63">
        <v>710</v>
      </c>
      <c r="AC45" s="55">
        <f>SUM(P45:AB45)</f>
        <v>5027</v>
      </c>
      <c r="AD45" s="115">
        <f>SUM(N45+AC45)</f>
        <v>5842</v>
      </c>
      <c r="AE45" s="32"/>
      <c r="AH45"/>
      <c r="AI45"/>
    </row>
    <row r="46" spans="1:35" ht="12.75">
      <c r="A46" s="144" t="s">
        <v>106</v>
      </c>
      <c r="B46" s="53"/>
      <c r="C46" s="50"/>
      <c r="D46" s="50"/>
      <c r="E46" s="61"/>
      <c r="F46" s="61">
        <v>720</v>
      </c>
      <c r="G46" s="51"/>
      <c r="H46" s="63"/>
      <c r="I46" s="63"/>
      <c r="J46" s="50"/>
      <c r="K46" s="50"/>
      <c r="L46" s="50"/>
      <c r="M46" s="50"/>
      <c r="N46" s="55">
        <f t="shared" si="0"/>
        <v>720</v>
      </c>
      <c r="O46" s="30"/>
      <c r="P46" s="90"/>
      <c r="Q46" s="50"/>
      <c r="R46" s="50">
        <v>714</v>
      </c>
      <c r="S46" s="50">
        <v>758</v>
      </c>
      <c r="T46" s="50"/>
      <c r="U46" s="51"/>
      <c r="V46" s="50"/>
      <c r="W46" s="50"/>
      <c r="X46" s="61"/>
      <c r="Y46" s="61"/>
      <c r="Z46" s="61"/>
      <c r="AA46" s="254"/>
      <c r="AB46" s="63"/>
      <c r="AC46" s="55">
        <f t="shared" si="1"/>
        <v>1472</v>
      </c>
      <c r="AD46" s="115">
        <f t="shared" si="2"/>
        <v>2192</v>
      </c>
      <c r="AE46" s="32"/>
      <c r="AH46"/>
      <c r="AI46"/>
    </row>
    <row r="47" spans="1:35" ht="12.75">
      <c r="A47" s="144" t="s">
        <v>36</v>
      </c>
      <c r="B47" s="53"/>
      <c r="C47" s="50"/>
      <c r="D47" s="50"/>
      <c r="E47" s="61"/>
      <c r="F47" s="61"/>
      <c r="G47" s="51"/>
      <c r="H47" s="63"/>
      <c r="I47" s="63"/>
      <c r="J47" s="50"/>
      <c r="K47" s="50"/>
      <c r="L47" s="50"/>
      <c r="M47" s="50"/>
      <c r="N47" s="55">
        <f t="shared" si="0"/>
        <v>0</v>
      </c>
      <c r="O47" s="30"/>
      <c r="P47" s="90"/>
      <c r="Q47" s="50"/>
      <c r="R47" s="50"/>
      <c r="S47" s="50"/>
      <c r="T47" s="50"/>
      <c r="U47" s="51"/>
      <c r="V47" s="50"/>
      <c r="W47" s="50"/>
      <c r="X47" s="61"/>
      <c r="Y47" s="61"/>
      <c r="Z47" s="61"/>
      <c r="AA47" s="254"/>
      <c r="AB47" s="63"/>
      <c r="AC47" s="55">
        <f t="shared" si="1"/>
        <v>0</v>
      </c>
      <c r="AD47" s="115">
        <f t="shared" si="2"/>
        <v>0</v>
      </c>
      <c r="AE47" s="32"/>
      <c r="AH47"/>
      <c r="AI47"/>
    </row>
    <row r="48" spans="1:35" ht="12.75">
      <c r="A48" s="87" t="s">
        <v>10</v>
      </c>
      <c r="B48" s="71">
        <f>SUM(B4:B47)</f>
        <v>5978</v>
      </c>
      <c r="C48" s="71">
        <f aca="true" t="shared" si="3" ref="C48:N48">SUM(C4:C47)</f>
        <v>5378</v>
      </c>
      <c r="D48" s="71">
        <f t="shared" si="3"/>
        <v>5811</v>
      </c>
      <c r="E48" s="71">
        <f t="shared" si="3"/>
        <v>5442</v>
      </c>
      <c r="F48" s="71">
        <f t="shared" si="3"/>
        <v>5701</v>
      </c>
      <c r="G48" s="71">
        <f t="shared" si="3"/>
        <v>5507</v>
      </c>
      <c r="H48" s="71">
        <f t="shared" si="3"/>
        <v>5934</v>
      </c>
      <c r="I48" s="71">
        <f t="shared" si="3"/>
        <v>5559</v>
      </c>
      <c r="J48" s="71">
        <f t="shared" si="3"/>
        <v>5812</v>
      </c>
      <c r="K48" s="71">
        <f t="shared" si="3"/>
        <v>5519</v>
      </c>
      <c r="L48" s="71">
        <f t="shared" si="3"/>
        <v>5567</v>
      </c>
      <c r="M48" s="71">
        <f t="shared" si="3"/>
        <v>0</v>
      </c>
      <c r="N48" s="71">
        <f t="shared" si="3"/>
        <v>62208</v>
      </c>
      <c r="O48" s="30"/>
      <c r="P48" s="103">
        <f>SUM(P4:P47)</f>
        <v>5269</v>
      </c>
      <c r="Q48" s="103">
        <f aca="true" t="shared" si="4" ref="Q48:AC48">SUM(Q4:Q47)</f>
        <v>5382</v>
      </c>
      <c r="R48" s="103">
        <f t="shared" si="4"/>
        <v>5333</v>
      </c>
      <c r="S48" s="103">
        <f t="shared" si="4"/>
        <v>5808</v>
      </c>
      <c r="T48" s="103">
        <f t="shared" si="4"/>
        <v>0</v>
      </c>
      <c r="U48" s="103">
        <f t="shared" si="4"/>
        <v>0</v>
      </c>
      <c r="V48" s="103">
        <f t="shared" si="4"/>
        <v>5696</v>
      </c>
      <c r="W48" s="103">
        <f t="shared" si="4"/>
        <v>5476</v>
      </c>
      <c r="X48" s="103">
        <f t="shared" si="4"/>
        <v>6071</v>
      </c>
      <c r="Y48" s="103">
        <f t="shared" si="4"/>
        <v>5186</v>
      </c>
      <c r="Z48" s="103">
        <f t="shared" si="4"/>
        <v>6000</v>
      </c>
      <c r="AA48" s="103">
        <f t="shared" si="4"/>
        <v>5789</v>
      </c>
      <c r="AB48" s="103">
        <f t="shared" si="4"/>
        <v>5562</v>
      </c>
      <c r="AC48" s="103">
        <f t="shared" si="4"/>
        <v>61572</v>
      </c>
      <c r="AD48" s="118">
        <f>SUM(AD4:AD47)</f>
        <v>123780</v>
      </c>
      <c r="AE48" s="31"/>
      <c r="AH48"/>
      <c r="AI48"/>
    </row>
    <row r="49" spans="1:35" ht="12.75">
      <c r="A49" s="96" t="s">
        <v>30</v>
      </c>
      <c r="B49" s="80">
        <v>2</v>
      </c>
      <c r="C49" s="80">
        <v>2</v>
      </c>
      <c r="D49" s="80">
        <v>2</v>
      </c>
      <c r="E49" s="80">
        <v>2</v>
      </c>
      <c r="F49" s="80">
        <v>2</v>
      </c>
      <c r="G49" s="80">
        <v>0</v>
      </c>
      <c r="H49" s="80">
        <v>1</v>
      </c>
      <c r="I49" s="80">
        <v>1</v>
      </c>
      <c r="J49" s="80">
        <v>2</v>
      </c>
      <c r="K49" s="80">
        <v>2</v>
      </c>
      <c r="L49" s="80">
        <v>0</v>
      </c>
      <c r="M49" s="80"/>
      <c r="N49" s="75"/>
      <c r="O49" s="9"/>
      <c r="P49" s="80">
        <v>0</v>
      </c>
      <c r="Q49" s="80">
        <v>0</v>
      </c>
      <c r="R49" s="80">
        <v>0</v>
      </c>
      <c r="S49" s="80">
        <v>2</v>
      </c>
      <c r="T49" s="80"/>
      <c r="U49" s="80"/>
      <c r="V49" s="80">
        <v>2</v>
      </c>
      <c r="W49" s="80">
        <v>2</v>
      </c>
      <c r="X49" s="80">
        <v>2</v>
      </c>
      <c r="Y49" s="80">
        <v>0</v>
      </c>
      <c r="Z49" s="80">
        <v>2</v>
      </c>
      <c r="AA49" s="80">
        <v>0</v>
      </c>
      <c r="AB49" s="80">
        <v>0</v>
      </c>
      <c r="AC49" s="28" t="s">
        <v>31</v>
      </c>
      <c r="AD49" s="98">
        <f>SUM(B49:AB49)</f>
        <v>26</v>
      </c>
      <c r="AE49" s="11"/>
      <c r="AH49"/>
      <c r="AI49"/>
    </row>
    <row r="50" spans="1:35" ht="12.75">
      <c r="A50" s="13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6"/>
      <c r="O50" s="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76"/>
      <c r="AD50" s="98"/>
      <c r="AE50" s="11"/>
      <c r="AH50"/>
      <c r="AI50"/>
    </row>
    <row r="51" spans="1:35" ht="12.75">
      <c r="A51" s="135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136"/>
      <c r="O51" s="9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76"/>
      <c r="AD51" s="98"/>
      <c r="AE51" s="11"/>
      <c r="AH51"/>
      <c r="AI51"/>
    </row>
    <row r="52" spans="1:35" ht="13.5" customHeight="1" thickBot="1">
      <c r="A52" s="9" t="s">
        <v>93</v>
      </c>
      <c r="B52" s="9" t="s">
        <v>13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9" t="s">
        <v>14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1"/>
      <c r="AH52"/>
      <c r="AI52"/>
    </row>
    <row r="53" spans="1:35" ht="14.25" thickBot="1" thickTop="1">
      <c r="A53" s="85" t="s">
        <v>0</v>
      </c>
      <c r="B53" s="20">
        <v>1</v>
      </c>
      <c r="C53" s="20">
        <v>2</v>
      </c>
      <c r="D53" s="20">
        <v>3</v>
      </c>
      <c r="E53" s="66">
        <v>4</v>
      </c>
      <c r="F53" s="20">
        <v>5</v>
      </c>
      <c r="G53" s="20">
        <v>6</v>
      </c>
      <c r="H53" s="20">
        <v>7</v>
      </c>
      <c r="I53" s="20">
        <v>8</v>
      </c>
      <c r="J53" s="20">
        <v>9</v>
      </c>
      <c r="K53" s="20">
        <v>10</v>
      </c>
      <c r="L53" s="20">
        <v>11</v>
      </c>
      <c r="M53" s="20">
        <v>12</v>
      </c>
      <c r="N53" s="19" t="s">
        <v>12</v>
      </c>
      <c r="O53" s="30"/>
      <c r="P53" s="91">
        <v>1</v>
      </c>
      <c r="Q53" s="20">
        <v>2</v>
      </c>
      <c r="R53" s="20">
        <v>3</v>
      </c>
      <c r="S53" s="20">
        <v>4</v>
      </c>
      <c r="T53" s="20">
        <v>5</v>
      </c>
      <c r="U53" s="13">
        <v>6</v>
      </c>
      <c r="V53" s="20">
        <v>7</v>
      </c>
      <c r="W53" s="20">
        <v>8</v>
      </c>
      <c r="X53" s="20">
        <v>9</v>
      </c>
      <c r="Y53" s="20">
        <v>10</v>
      </c>
      <c r="Z53" s="13">
        <v>11</v>
      </c>
      <c r="AA53" s="13">
        <v>12</v>
      </c>
      <c r="AB53" s="20">
        <v>13</v>
      </c>
      <c r="AC53" s="45" t="s">
        <v>12</v>
      </c>
      <c r="AD53" s="112" t="s">
        <v>37</v>
      </c>
      <c r="AE53" s="31"/>
      <c r="AH53"/>
      <c r="AI53"/>
    </row>
    <row r="54" spans="1:35" ht="13.5" thickTop="1">
      <c r="A54" s="144" t="s">
        <v>64</v>
      </c>
      <c r="B54" s="56"/>
      <c r="C54" s="49"/>
      <c r="D54" s="49"/>
      <c r="E54" s="49"/>
      <c r="F54" s="49"/>
      <c r="G54" s="106"/>
      <c r="H54" s="62">
        <v>4</v>
      </c>
      <c r="I54" s="49">
        <v>4</v>
      </c>
      <c r="J54" s="62">
        <v>4</v>
      </c>
      <c r="K54" s="62"/>
      <c r="L54" s="62"/>
      <c r="M54" s="62"/>
      <c r="N54" s="79">
        <f>SUM(B54:M54)</f>
        <v>12</v>
      </c>
      <c r="O54" s="24"/>
      <c r="P54" s="92"/>
      <c r="Q54" s="49"/>
      <c r="R54" s="49"/>
      <c r="S54" s="49"/>
      <c r="T54" s="49"/>
      <c r="U54" s="130"/>
      <c r="V54" s="49"/>
      <c r="W54" s="49"/>
      <c r="X54" s="49"/>
      <c r="Y54" s="49">
        <v>4</v>
      </c>
      <c r="Z54" s="49">
        <v>4</v>
      </c>
      <c r="AA54" s="62"/>
      <c r="AB54" s="62"/>
      <c r="AC54" s="54">
        <f aca="true" t="shared" si="5" ref="AC54:AC97">SUM(P54:AB54)</f>
        <v>8</v>
      </c>
      <c r="AD54" s="111">
        <f aca="true" t="shared" si="6" ref="AD54:AD98">SUM(N54+AC54)</f>
        <v>20</v>
      </c>
      <c r="AE54" s="31"/>
      <c r="AH54"/>
      <c r="AI54"/>
    </row>
    <row r="55" spans="1:35" ht="12.75">
      <c r="A55" s="144" t="s">
        <v>96</v>
      </c>
      <c r="B55" s="53">
        <v>4</v>
      </c>
      <c r="C55" s="50">
        <v>3</v>
      </c>
      <c r="D55" s="50">
        <v>4</v>
      </c>
      <c r="E55" s="50">
        <v>4</v>
      </c>
      <c r="F55" s="50">
        <v>2</v>
      </c>
      <c r="G55" s="51"/>
      <c r="H55" s="63"/>
      <c r="I55" s="50"/>
      <c r="J55" s="63">
        <v>2</v>
      </c>
      <c r="K55" s="63">
        <v>4</v>
      </c>
      <c r="L55" s="63">
        <v>4</v>
      </c>
      <c r="M55" s="63"/>
      <c r="N55" s="55">
        <f aca="true" t="shared" si="7" ref="N55:N97">SUM(B55:M55)</f>
        <v>27</v>
      </c>
      <c r="O55" s="24"/>
      <c r="P55" s="90">
        <v>3</v>
      </c>
      <c r="Q55" s="50">
        <v>4</v>
      </c>
      <c r="R55" s="50">
        <v>3</v>
      </c>
      <c r="S55" s="50">
        <v>1</v>
      </c>
      <c r="T55" s="50"/>
      <c r="U55" s="51"/>
      <c r="V55" s="50"/>
      <c r="W55" s="50"/>
      <c r="X55" s="50"/>
      <c r="Y55" s="50"/>
      <c r="Z55" s="50"/>
      <c r="AA55" s="63">
        <v>4</v>
      </c>
      <c r="AB55" s="63"/>
      <c r="AC55" s="55">
        <f t="shared" si="5"/>
        <v>15</v>
      </c>
      <c r="AD55" s="116">
        <f t="shared" si="6"/>
        <v>42</v>
      </c>
      <c r="AE55" s="31"/>
      <c r="AH55"/>
      <c r="AI55"/>
    </row>
    <row r="56" spans="1:35" ht="12.75">
      <c r="A56" s="144" t="s">
        <v>52</v>
      </c>
      <c r="B56" s="53"/>
      <c r="C56" s="50"/>
      <c r="D56" s="50"/>
      <c r="E56" s="50"/>
      <c r="F56" s="50"/>
      <c r="G56" s="51"/>
      <c r="H56" s="63"/>
      <c r="I56" s="50"/>
      <c r="J56" s="63"/>
      <c r="K56" s="63"/>
      <c r="L56" s="63"/>
      <c r="M56" s="63"/>
      <c r="N56" s="55">
        <f t="shared" si="7"/>
        <v>0</v>
      </c>
      <c r="O56" s="24"/>
      <c r="P56" s="90"/>
      <c r="Q56" s="50"/>
      <c r="R56" s="50"/>
      <c r="S56" s="50"/>
      <c r="T56" s="50"/>
      <c r="U56" s="51"/>
      <c r="V56" s="50"/>
      <c r="W56" s="50"/>
      <c r="X56" s="50"/>
      <c r="Y56" s="50"/>
      <c r="Z56" s="50"/>
      <c r="AA56" s="63"/>
      <c r="AB56" s="63"/>
      <c r="AC56" s="55">
        <f t="shared" si="5"/>
        <v>0</v>
      </c>
      <c r="AD56" s="116">
        <f t="shared" si="6"/>
        <v>0</v>
      </c>
      <c r="AE56" s="31"/>
      <c r="AH56"/>
      <c r="AI56"/>
    </row>
    <row r="57" spans="1:35" ht="12.75">
      <c r="A57" s="144" t="s">
        <v>45</v>
      </c>
      <c r="B57" s="53"/>
      <c r="C57" s="50"/>
      <c r="D57" s="50"/>
      <c r="E57" s="50"/>
      <c r="F57" s="50"/>
      <c r="G57" s="51"/>
      <c r="H57" s="63"/>
      <c r="I57" s="50"/>
      <c r="J57" s="63"/>
      <c r="K57" s="63"/>
      <c r="L57" s="63"/>
      <c r="M57" s="63"/>
      <c r="N57" s="55">
        <f t="shared" si="7"/>
        <v>0</v>
      </c>
      <c r="O57" s="24"/>
      <c r="P57" s="90"/>
      <c r="Q57" s="50"/>
      <c r="R57" s="50"/>
      <c r="S57" s="50"/>
      <c r="T57" s="50"/>
      <c r="U57" s="51"/>
      <c r="V57" s="50"/>
      <c r="W57" s="50"/>
      <c r="X57" s="50"/>
      <c r="Y57" s="50"/>
      <c r="Z57" s="50"/>
      <c r="AA57" s="63"/>
      <c r="AB57" s="63"/>
      <c r="AC57" s="55">
        <f t="shared" si="5"/>
        <v>0</v>
      </c>
      <c r="AD57" s="116">
        <f t="shared" si="6"/>
        <v>0</v>
      </c>
      <c r="AE57" s="31"/>
      <c r="AH57"/>
      <c r="AI57"/>
    </row>
    <row r="58" spans="1:35" ht="12.75">
      <c r="A58" s="144" t="s">
        <v>34</v>
      </c>
      <c r="B58" s="53"/>
      <c r="C58" s="50"/>
      <c r="D58" s="50"/>
      <c r="E58" s="50"/>
      <c r="F58" s="50"/>
      <c r="G58" s="51"/>
      <c r="H58" s="63"/>
      <c r="I58" s="50"/>
      <c r="J58" s="63"/>
      <c r="K58" s="63"/>
      <c r="L58" s="63"/>
      <c r="M58" s="63"/>
      <c r="N58" s="55">
        <f t="shared" si="7"/>
        <v>0</v>
      </c>
      <c r="O58" s="24"/>
      <c r="P58" s="90"/>
      <c r="Q58" s="50"/>
      <c r="R58" s="50"/>
      <c r="S58" s="50"/>
      <c r="T58" s="50"/>
      <c r="U58" s="51"/>
      <c r="V58" s="50"/>
      <c r="W58" s="50"/>
      <c r="X58" s="50"/>
      <c r="Y58" s="50"/>
      <c r="Z58" s="50"/>
      <c r="AA58" s="63"/>
      <c r="AB58" s="63"/>
      <c r="AC58" s="55">
        <f t="shared" si="5"/>
        <v>0</v>
      </c>
      <c r="AD58" s="116">
        <f t="shared" si="6"/>
        <v>0</v>
      </c>
      <c r="AE58" s="31"/>
      <c r="AH58"/>
      <c r="AI58"/>
    </row>
    <row r="59" spans="1:35" ht="12.75" customHeight="1">
      <c r="A59" s="144" t="s">
        <v>53</v>
      </c>
      <c r="B59" s="53"/>
      <c r="C59" s="50"/>
      <c r="D59" s="50"/>
      <c r="E59" s="50"/>
      <c r="F59" s="50"/>
      <c r="G59" s="51"/>
      <c r="H59" s="63"/>
      <c r="I59" s="50"/>
      <c r="J59" s="63"/>
      <c r="K59" s="63"/>
      <c r="L59" s="63"/>
      <c r="M59" s="63"/>
      <c r="N59" s="55">
        <f t="shared" si="7"/>
        <v>0</v>
      </c>
      <c r="O59" s="24"/>
      <c r="P59" s="90"/>
      <c r="Q59" s="50"/>
      <c r="R59" s="50"/>
      <c r="S59" s="50"/>
      <c r="T59" s="50"/>
      <c r="U59" s="51"/>
      <c r="V59" s="50"/>
      <c r="W59" s="50"/>
      <c r="X59" s="50"/>
      <c r="Y59" s="50"/>
      <c r="Z59" s="50"/>
      <c r="AA59" s="63"/>
      <c r="AB59" s="63"/>
      <c r="AC59" s="55">
        <f t="shared" si="5"/>
        <v>0</v>
      </c>
      <c r="AD59" s="116">
        <f t="shared" si="6"/>
        <v>0</v>
      </c>
      <c r="AE59" s="31"/>
      <c r="AH59"/>
      <c r="AI59"/>
    </row>
    <row r="60" spans="1:35" ht="12.75">
      <c r="A60" s="144" t="s">
        <v>54</v>
      </c>
      <c r="B60" s="53">
        <v>4</v>
      </c>
      <c r="C60" s="50"/>
      <c r="D60" s="50"/>
      <c r="E60" s="50">
        <v>4</v>
      </c>
      <c r="F60" s="50">
        <v>4</v>
      </c>
      <c r="G60" s="51">
        <v>4</v>
      </c>
      <c r="H60" s="63"/>
      <c r="I60" s="50">
        <v>4</v>
      </c>
      <c r="J60" s="63">
        <v>4</v>
      </c>
      <c r="K60" s="63">
        <v>4</v>
      </c>
      <c r="L60" s="63">
        <v>4</v>
      </c>
      <c r="M60" s="63"/>
      <c r="N60" s="55">
        <f t="shared" si="7"/>
        <v>32</v>
      </c>
      <c r="O60" s="24"/>
      <c r="P60" s="90">
        <v>4</v>
      </c>
      <c r="Q60" s="50">
        <v>3</v>
      </c>
      <c r="R60" s="50"/>
      <c r="S60" s="50"/>
      <c r="T60" s="50"/>
      <c r="U60" s="51"/>
      <c r="V60" s="50">
        <v>4</v>
      </c>
      <c r="W60" s="50"/>
      <c r="X60" s="50"/>
      <c r="Y60" s="50"/>
      <c r="Z60" s="50"/>
      <c r="AA60" s="63">
        <v>4</v>
      </c>
      <c r="AB60" s="63">
        <v>4</v>
      </c>
      <c r="AC60" s="55">
        <f t="shared" si="5"/>
        <v>19</v>
      </c>
      <c r="AD60" s="116">
        <f t="shared" si="6"/>
        <v>51</v>
      </c>
      <c r="AE60" s="31"/>
      <c r="AH60"/>
      <c r="AI60"/>
    </row>
    <row r="61" spans="1:35" ht="12.75">
      <c r="A61" s="144" t="s">
        <v>97</v>
      </c>
      <c r="B61" s="53"/>
      <c r="C61" s="50"/>
      <c r="D61" s="50"/>
      <c r="E61" s="50"/>
      <c r="F61" s="50"/>
      <c r="G61" s="51"/>
      <c r="H61" s="63"/>
      <c r="I61" s="50"/>
      <c r="J61" s="63"/>
      <c r="K61" s="63"/>
      <c r="L61" s="63"/>
      <c r="M61" s="63"/>
      <c r="N61" s="55">
        <f t="shared" si="7"/>
        <v>0</v>
      </c>
      <c r="O61" s="24"/>
      <c r="P61" s="90"/>
      <c r="Q61" s="50"/>
      <c r="R61" s="50"/>
      <c r="S61" s="50"/>
      <c r="T61" s="50"/>
      <c r="U61" s="51"/>
      <c r="V61" s="50"/>
      <c r="W61" s="50"/>
      <c r="X61" s="50"/>
      <c r="Y61" s="50"/>
      <c r="Z61" s="50"/>
      <c r="AA61" s="63"/>
      <c r="AB61" s="63"/>
      <c r="AC61" s="55">
        <f t="shared" si="5"/>
        <v>0</v>
      </c>
      <c r="AD61" s="116">
        <f t="shared" si="6"/>
        <v>0</v>
      </c>
      <c r="AE61" s="31"/>
      <c r="AH61"/>
      <c r="AI61"/>
    </row>
    <row r="62" spans="1:35" ht="12.75">
      <c r="A62" s="144" t="s">
        <v>32</v>
      </c>
      <c r="B62" s="53"/>
      <c r="C62" s="50">
        <v>4</v>
      </c>
      <c r="D62" s="50"/>
      <c r="E62" s="50">
        <v>4</v>
      </c>
      <c r="F62" s="50"/>
      <c r="G62" s="51">
        <v>4</v>
      </c>
      <c r="H62" s="63"/>
      <c r="I62" s="50">
        <v>2</v>
      </c>
      <c r="J62" s="63"/>
      <c r="K62" s="63"/>
      <c r="L62" s="63">
        <v>2</v>
      </c>
      <c r="M62" s="63"/>
      <c r="N62" s="55">
        <f t="shared" si="7"/>
        <v>16</v>
      </c>
      <c r="O62" s="24"/>
      <c r="P62" s="90"/>
      <c r="Q62" s="50">
        <v>4</v>
      </c>
      <c r="R62" s="50">
        <v>4</v>
      </c>
      <c r="S62" s="50"/>
      <c r="T62" s="50"/>
      <c r="U62" s="51"/>
      <c r="V62" s="50"/>
      <c r="W62" s="50">
        <v>4</v>
      </c>
      <c r="X62" s="50"/>
      <c r="Y62" s="50"/>
      <c r="Z62" s="50"/>
      <c r="AA62" s="63"/>
      <c r="AB62" s="63">
        <v>2</v>
      </c>
      <c r="AC62" s="55">
        <f t="shared" si="5"/>
        <v>14</v>
      </c>
      <c r="AD62" s="116">
        <f t="shared" si="6"/>
        <v>30</v>
      </c>
      <c r="AE62" s="31"/>
      <c r="AH62"/>
      <c r="AI62"/>
    </row>
    <row r="63" spans="1:35" ht="12.75">
      <c r="A63" s="144" t="s">
        <v>65</v>
      </c>
      <c r="B63" s="53"/>
      <c r="C63" s="50"/>
      <c r="D63" s="50"/>
      <c r="E63" s="50"/>
      <c r="F63" s="50"/>
      <c r="G63" s="51"/>
      <c r="H63" s="63"/>
      <c r="I63" s="50"/>
      <c r="J63" s="63"/>
      <c r="K63" s="63"/>
      <c r="L63" s="63"/>
      <c r="M63" s="63"/>
      <c r="N63" s="55">
        <f t="shared" si="7"/>
        <v>0</v>
      </c>
      <c r="O63" s="24"/>
      <c r="P63" s="90"/>
      <c r="Q63" s="50"/>
      <c r="R63" s="50"/>
      <c r="S63" s="50"/>
      <c r="T63" s="50"/>
      <c r="U63" s="51"/>
      <c r="V63" s="50"/>
      <c r="W63" s="50"/>
      <c r="X63" s="50"/>
      <c r="Y63" s="50"/>
      <c r="Z63" s="50"/>
      <c r="AA63" s="63"/>
      <c r="AB63" s="63"/>
      <c r="AC63" s="55">
        <f t="shared" si="5"/>
        <v>0</v>
      </c>
      <c r="AD63" s="116">
        <f t="shared" si="6"/>
        <v>0</v>
      </c>
      <c r="AE63" s="31"/>
      <c r="AH63"/>
      <c r="AI63"/>
    </row>
    <row r="64" spans="1:35" ht="12.75">
      <c r="A64" s="144" t="s">
        <v>66</v>
      </c>
      <c r="B64" s="53"/>
      <c r="C64" s="50"/>
      <c r="D64" s="50"/>
      <c r="E64" s="50"/>
      <c r="F64" s="50"/>
      <c r="G64" s="51"/>
      <c r="H64" s="63"/>
      <c r="I64" s="50"/>
      <c r="J64" s="63"/>
      <c r="K64" s="63"/>
      <c r="L64" s="63"/>
      <c r="M64" s="63"/>
      <c r="N64" s="55">
        <f t="shared" si="7"/>
        <v>0</v>
      </c>
      <c r="O64" s="24"/>
      <c r="P64" s="90"/>
      <c r="Q64" s="50"/>
      <c r="R64" s="50"/>
      <c r="S64" s="50"/>
      <c r="T64" s="50"/>
      <c r="U64" s="51"/>
      <c r="V64" s="50"/>
      <c r="W64" s="50"/>
      <c r="X64" s="50"/>
      <c r="Y64" s="50"/>
      <c r="Z64" s="50"/>
      <c r="AA64" s="63"/>
      <c r="AB64" s="63"/>
      <c r="AC64" s="55">
        <f t="shared" si="5"/>
        <v>0</v>
      </c>
      <c r="AD64" s="116">
        <f t="shared" si="6"/>
        <v>0</v>
      </c>
      <c r="AE64" s="31"/>
      <c r="AH64"/>
      <c r="AI64"/>
    </row>
    <row r="65" spans="1:35" ht="12.75">
      <c r="A65" s="144" t="s">
        <v>67</v>
      </c>
      <c r="B65" s="53"/>
      <c r="C65" s="50"/>
      <c r="D65" s="50"/>
      <c r="E65" s="50"/>
      <c r="F65" s="50"/>
      <c r="G65" s="51">
        <v>4</v>
      </c>
      <c r="H65" s="63">
        <v>4</v>
      </c>
      <c r="I65" s="50">
        <v>4</v>
      </c>
      <c r="J65" s="63">
        <v>4</v>
      </c>
      <c r="K65" s="63">
        <v>4</v>
      </c>
      <c r="L65" s="63">
        <v>4</v>
      </c>
      <c r="M65" s="63"/>
      <c r="N65" s="55">
        <f t="shared" si="7"/>
        <v>24</v>
      </c>
      <c r="O65" s="24"/>
      <c r="P65" s="90"/>
      <c r="Q65" s="50"/>
      <c r="R65" s="50"/>
      <c r="S65" s="50"/>
      <c r="T65" s="50"/>
      <c r="U65" s="51"/>
      <c r="V65" s="50">
        <v>4</v>
      </c>
      <c r="W65" s="50">
        <v>4</v>
      </c>
      <c r="X65" s="50">
        <v>4</v>
      </c>
      <c r="Y65" s="50">
        <v>4</v>
      </c>
      <c r="Z65" s="50">
        <v>4</v>
      </c>
      <c r="AA65" s="63">
        <v>4</v>
      </c>
      <c r="AB65" s="63">
        <v>4</v>
      </c>
      <c r="AC65" s="55">
        <f t="shared" si="5"/>
        <v>28</v>
      </c>
      <c r="AD65" s="116">
        <f t="shared" si="6"/>
        <v>52</v>
      </c>
      <c r="AE65" s="31"/>
      <c r="AH65"/>
      <c r="AI65"/>
    </row>
    <row r="66" spans="1:35" ht="12.75">
      <c r="A66" s="144" t="s">
        <v>98</v>
      </c>
      <c r="B66" s="53"/>
      <c r="C66" s="50"/>
      <c r="D66" s="50"/>
      <c r="E66" s="50"/>
      <c r="F66" s="50"/>
      <c r="G66" s="51"/>
      <c r="H66" s="63"/>
      <c r="I66" s="50"/>
      <c r="J66" s="63"/>
      <c r="K66" s="63"/>
      <c r="L66" s="63"/>
      <c r="M66" s="63"/>
      <c r="N66" s="55">
        <f t="shared" si="7"/>
        <v>0</v>
      </c>
      <c r="O66" s="24"/>
      <c r="P66" s="90"/>
      <c r="Q66" s="50"/>
      <c r="R66" s="50"/>
      <c r="S66" s="50"/>
      <c r="T66" s="50"/>
      <c r="U66" s="51"/>
      <c r="V66" s="50"/>
      <c r="W66" s="50"/>
      <c r="X66" s="50"/>
      <c r="Y66" s="50"/>
      <c r="Z66" s="50"/>
      <c r="AA66" s="63"/>
      <c r="AB66" s="63"/>
      <c r="AC66" s="55">
        <f t="shared" si="5"/>
        <v>0</v>
      </c>
      <c r="AD66" s="116">
        <f t="shared" si="6"/>
        <v>0</v>
      </c>
      <c r="AE66" s="31"/>
      <c r="AH66"/>
      <c r="AI66"/>
    </row>
    <row r="67" spans="1:35" ht="12.75">
      <c r="A67" s="144" t="s">
        <v>68</v>
      </c>
      <c r="B67" s="53"/>
      <c r="C67" s="50"/>
      <c r="D67" s="50"/>
      <c r="E67" s="50"/>
      <c r="F67" s="50"/>
      <c r="G67" s="51"/>
      <c r="H67" s="63"/>
      <c r="I67" s="50"/>
      <c r="J67" s="63"/>
      <c r="K67" s="63"/>
      <c r="L67" s="63"/>
      <c r="M67" s="63"/>
      <c r="N67" s="55">
        <f t="shared" si="7"/>
        <v>0</v>
      </c>
      <c r="O67" s="24"/>
      <c r="P67" s="90"/>
      <c r="Q67" s="50"/>
      <c r="R67" s="50"/>
      <c r="S67" s="50"/>
      <c r="T67" s="50"/>
      <c r="U67" s="51"/>
      <c r="V67" s="50"/>
      <c r="W67" s="50"/>
      <c r="X67" s="50"/>
      <c r="Y67" s="50"/>
      <c r="Z67" s="50"/>
      <c r="AA67" s="63"/>
      <c r="AB67" s="63"/>
      <c r="AC67" s="55">
        <f t="shared" si="5"/>
        <v>0</v>
      </c>
      <c r="AD67" s="116">
        <f t="shared" si="6"/>
        <v>0</v>
      </c>
      <c r="AE67" s="31"/>
      <c r="AH67"/>
      <c r="AI67"/>
    </row>
    <row r="68" spans="1:35" ht="12.75">
      <c r="A68" s="144" t="s">
        <v>99</v>
      </c>
      <c r="B68" s="53"/>
      <c r="C68" s="50"/>
      <c r="D68" s="50"/>
      <c r="E68" s="50"/>
      <c r="F68" s="50"/>
      <c r="G68" s="51"/>
      <c r="H68" s="63"/>
      <c r="I68" s="50"/>
      <c r="J68" s="63"/>
      <c r="K68" s="63"/>
      <c r="L68" s="63"/>
      <c r="M68" s="63"/>
      <c r="N68" s="55">
        <f t="shared" si="7"/>
        <v>0</v>
      </c>
      <c r="O68" s="24"/>
      <c r="P68" s="90"/>
      <c r="Q68" s="50"/>
      <c r="R68" s="50"/>
      <c r="S68" s="50"/>
      <c r="T68" s="50"/>
      <c r="U68" s="51"/>
      <c r="V68" s="50"/>
      <c r="W68" s="50"/>
      <c r="X68" s="50"/>
      <c r="Y68" s="50"/>
      <c r="Z68" s="50"/>
      <c r="AA68" s="63"/>
      <c r="AB68" s="63"/>
      <c r="AC68" s="55">
        <f t="shared" si="5"/>
        <v>0</v>
      </c>
      <c r="AD68" s="116">
        <f t="shared" si="6"/>
        <v>0</v>
      </c>
      <c r="AE68" s="31"/>
      <c r="AH68"/>
      <c r="AI68"/>
    </row>
    <row r="69" spans="1:35" ht="12.75">
      <c r="A69" s="144" t="s">
        <v>33</v>
      </c>
      <c r="B69" s="53"/>
      <c r="C69" s="50">
        <v>4</v>
      </c>
      <c r="D69" s="50">
        <v>4</v>
      </c>
      <c r="E69" s="50">
        <v>2</v>
      </c>
      <c r="F69" s="50">
        <v>4</v>
      </c>
      <c r="G69" s="51">
        <v>4</v>
      </c>
      <c r="H69" s="63"/>
      <c r="I69" s="50"/>
      <c r="J69" s="63">
        <v>4</v>
      </c>
      <c r="K69" s="63">
        <v>4</v>
      </c>
      <c r="L69" s="63">
        <v>4</v>
      </c>
      <c r="M69" s="63"/>
      <c r="N69" s="55">
        <f t="shared" si="7"/>
        <v>30</v>
      </c>
      <c r="O69" s="24"/>
      <c r="P69" s="90">
        <v>4</v>
      </c>
      <c r="Q69" s="50">
        <v>2</v>
      </c>
      <c r="R69" s="50"/>
      <c r="S69" s="50">
        <v>4</v>
      </c>
      <c r="T69" s="50"/>
      <c r="U69" s="51"/>
      <c r="V69" s="50">
        <v>4</v>
      </c>
      <c r="W69" s="50">
        <v>4</v>
      </c>
      <c r="X69" s="50"/>
      <c r="Y69" s="50">
        <v>4</v>
      </c>
      <c r="Z69" s="50">
        <v>4</v>
      </c>
      <c r="AA69" s="63"/>
      <c r="AB69" s="63">
        <v>2</v>
      </c>
      <c r="AC69" s="55">
        <f t="shared" si="5"/>
        <v>28</v>
      </c>
      <c r="AD69" s="116">
        <f t="shared" si="6"/>
        <v>58</v>
      </c>
      <c r="AE69" s="31"/>
      <c r="AH69"/>
      <c r="AI69"/>
    </row>
    <row r="70" spans="1:35" ht="12.75">
      <c r="A70" s="144" t="s">
        <v>55</v>
      </c>
      <c r="B70" s="53"/>
      <c r="C70" s="50"/>
      <c r="D70" s="50"/>
      <c r="E70" s="50"/>
      <c r="F70" s="50">
        <v>4</v>
      </c>
      <c r="G70" s="51"/>
      <c r="H70" s="63"/>
      <c r="I70" s="50"/>
      <c r="J70" s="63"/>
      <c r="K70" s="63"/>
      <c r="L70" s="63"/>
      <c r="M70" s="63"/>
      <c r="N70" s="55">
        <f t="shared" si="7"/>
        <v>4</v>
      </c>
      <c r="O70" s="24"/>
      <c r="P70" s="90"/>
      <c r="Q70" s="50"/>
      <c r="R70" s="50"/>
      <c r="S70" s="50"/>
      <c r="T70" s="50"/>
      <c r="U70" s="51"/>
      <c r="V70" s="50"/>
      <c r="W70" s="50"/>
      <c r="X70" s="50"/>
      <c r="Y70" s="50"/>
      <c r="Z70" s="50"/>
      <c r="AA70" s="63"/>
      <c r="AB70" s="63"/>
      <c r="AC70" s="55">
        <f t="shared" si="5"/>
        <v>0</v>
      </c>
      <c r="AD70" s="116">
        <f t="shared" si="6"/>
        <v>4</v>
      </c>
      <c r="AE70" s="31"/>
      <c r="AH70"/>
      <c r="AI70"/>
    </row>
    <row r="71" spans="1:35" ht="12.75">
      <c r="A71" s="144" t="s">
        <v>100</v>
      </c>
      <c r="B71" s="53"/>
      <c r="C71" s="50"/>
      <c r="D71" s="50"/>
      <c r="E71" s="50"/>
      <c r="F71" s="50"/>
      <c r="G71" s="51"/>
      <c r="H71" s="63"/>
      <c r="I71" s="50"/>
      <c r="J71" s="63"/>
      <c r="K71" s="63"/>
      <c r="L71" s="63"/>
      <c r="M71" s="63"/>
      <c r="N71" s="55">
        <f t="shared" si="7"/>
        <v>0</v>
      </c>
      <c r="O71" s="24"/>
      <c r="P71" s="90"/>
      <c r="Q71" s="50"/>
      <c r="R71" s="50"/>
      <c r="S71" s="50"/>
      <c r="T71" s="50"/>
      <c r="U71" s="51"/>
      <c r="V71" s="50"/>
      <c r="W71" s="50"/>
      <c r="X71" s="50"/>
      <c r="Y71" s="50"/>
      <c r="Z71" s="50"/>
      <c r="AA71" s="63"/>
      <c r="AB71" s="63"/>
      <c r="AC71" s="55">
        <f t="shared" si="5"/>
        <v>0</v>
      </c>
      <c r="AD71" s="116">
        <f t="shared" si="6"/>
        <v>0</v>
      </c>
      <c r="AE71" s="31"/>
      <c r="AH71"/>
      <c r="AI71"/>
    </row>
    <row r="72" spans="1:35" ht="12.75">
      <c r="A72" s="144" t="s">
        <v>101</v>
      </c>
      <c r="B72" s="59"/>
      <c r="C72" s="58"/>
      <c r="D72" s="58">
        <v>1</v>
      </c>
      <c r="E72" s="58"/>
      <c r="F72" s="58"/>
      <c r="G72" s="102"/>
      <c r="H72" s="64"/>
      <c r="I72" s="58"/>
      <c r="J72" s="64"/>
      <c r="K72" s="64"/>
      <c r="L72" s="64"/>
      <c r="M72" s="64"/>
      <c r="N72" s="55">
        <f t="shared" si="7"/>
        <v>1</v>
      </c>
      <c r="O72" s="24"/>
      <c r="P72" s="93"/>
      <c r="Q72" s="58"/>
      <c r="R72" s="58"/>
      <c r="S72" s="58"/>
      <c r="T72" s="58"/>
      <c r="U72" s="51"/>
      <c r="V72" s="58"/>
      <c r="W72" s="58"/>
      <c r="X72" s="58"/>
      <c r="Y72" s="58"/>
      <c r="Z72" s="58"/>
      <c r="AA72" s="64"/>
      <c r="AB72" s="64"/>
      <c r="AC72" s="55">
        <f t="shared" si="5"/>
        <v>0</v>
      </c>
      <c r="AD72" s="116">
        <f t="shared" si="6"/>
        <v>1</v>
      </c>
      <c r="AE72" s="31"/>
      <c r="AH72"/>
      <c r="AI72"/>
    </row>
    <row r="73" spans="1:35" ht="12.75">
      <c r="A73" s="144" t="s">
        <v>38</v>
      </c>
      <c r="B73" s="59"/>
      <c r="C73" s="58"/>
      <c r="D73" s="58"/>
      <c r="E73" s="58"/>
      <c r="F73" s="58"/>
      <c r="G73" s="102"/>
      <c r="H73" s="64"/>
      <c r="I73" s="58"/>
      <c r="J73" s="64"/>
      <c r="K73" s="64"/>
      <c r="L73" s="64"/>
      <c r="M73" s="64"/>
      <c r="N73" s="55">
        <f t="shared" si="7"/>
        <v>0</v>
      </c>
      <c r="O73" s="24"/>
      <c r="P73" s="93"/>
      <c r="Q73" s="58"/>
      <c r="R73" s="58"/>
      <c r="S73" s="58"/>
      <c r="T73" s="58"/>
      <c r="U73" s="131"/>
      <c r="V73" s="58"/>
      <c r="W73" s="58"/>
      <c r="X73" s="58"/>
      <c r="Y73" s="58"/>
      <c r="Z73" s="58"/>
      <c r="AA73" s="64"/>
      <c r="AB73" s="64"/>
      <c r="AC73" s="55">
        <f t="shared" si="5"/>
        <v>0</v>
      </c>
      <c r="AD73" s="116">
        <f t="shared" si="6"/>
        <v>0</v>
      </c>
      <c r="AE73" s="31"/>
      <c r="AH73"/>
      <c r="AI73"/>
    </row>
    <row r="74" spans="1:35" ht="12.75">
      <c r="A74" s="144" t="s">
        <v>9</v>
      </c>
      <c r="B74" s="59">
        <v>2</v>
      </c>
      <c r="C74" s="58"/>
      <c r="D74" s="58"/>
      <c r="E74" s="58"/>
      <c r="F74" s="58"/>
      <c r="G74" s="102"/>
      <c r="H74" s="64"/>
      <c r="I74" s="58"/>
      <c r="J74" s="64"/>
      <c r="K74" s="64"/>
      <c r="L74" s="64"/>
      <c r="M74" s="64"/>
      <c r="N74" s="55">
        <f t="shared" si="7"/>
        <v>2</v>
      </c>
      <c r="O74" s="24"/>
      <c r="P74" s="93">
        <v>1</v>
      </c>
      <c r="Q74" s="58">
        <v>3</v>
      </c>
      <c r="R74" s="58"/>
      <c r="S74" s="58"/>
      <c r="T74" s="58"/>
      <c r="U74" s="131"/>
      <c r="V74" s="58"/>
      <c r="W74" s="58"/>
      <c r="X74" s="58"/>
      <c r="Y74" s="58"/>
      <c r="Z74" s="58"/>
      <c r="AA74" s="64"/>
      <c r="AB74" s="64"/>
      <c r="AC74" s="55">
        <f t="shared" si="5"/>
        <v>4</v>
      </c>
      <c r="AD74" s="116">
        <f t="shared" si="6"/>
        <v>6</v>
      </c>
      <c r="AE74" s="31"/>
      <c r="AH74"/>
      <c r="AI74"/>
    </row>
    <row r="75" spans="1:35" ht="12.75">
      <c r="A75" s="144" t="s">
        <v>56</v>
      </c>
      <c r="B75" s="59"/>
      <c r="C75" s="58">
        <v>4</v>
      </c>
      <c r="D75" s="58">
        <v>4</v>
      </c>
      <c r="E75" s="58">
        <v>4</v>
      </c>
      <c r="F75" s="58">
        <v>4</v>
      </c>
      <c r="G75" s="102">
        <v>4</v>
      </c>
      <c r="H75" s="64">
        <v>4</v>
      </c>
      <c r="I75" s="58">
        <v>4</v>
      </c>
      <c r="J75" s="64">
        <v>4</v>
      </c>
      <c r="K75" s="64">
        <v>4</v>
      </c>
      <c r="L75" s="64">
        <v>2</v>
      </c>
      <c r="M75" s="64"/>
      <c r="N75" s="55">
        <f t="shared" si="7"/>
        <v>38</v>
      </c>
      <c r="O75" s="24"/>
      <c r="P75" s="93">
        <v>4</v>
      </c>
      <c r="Q75" s="58">
        <v>4</v>
      </c>
      <c r="R75" s="58">
        <v>4</v>
      </c>
      <c r="S75" s="58">
        <v>4</v>
      </c>
      <c r="T75" s="58"/>
      <c r="U75" s="51"/>
      <c r="V75" s="58">
        <v>4</v>
      </c>
      <c r="W75" s="58">
        <v>4</v>
      </c>
      <c r="X75" s="58">
        <v>4</v>
      </c>
      <c r="Y75" s="58">
        <v>4</v>
      </c>
      <c r="Z75" s="58">
        <v>4</v>
      </c>
      <c r="AA75" s="64">
        <v>4</v>
      </c>
      <c r="AB75" s="64">
        <v>4</v>
      </c>
      <c r="AC75" s="55">
        <f t="shared" si="5"/>
        <v>44</v>
      </c>
      <c r="AD75" s="116">
        <f t="shared" si="6"/>
        <v>82</v>
      </c>
      <c r="AE75" s="31"/>
      <c r="AH75"/>
      <c r="AI75"/>
    </row>
    <row r="76" spans="1:35" ht="12.75">
      <c r="A76" s="144" t="s">
        <v>102</v>
      </c>
      <c r="B76" s="59">
        <v>4</v>
      </c>
      <c r="C76" s="58">
        <v>3</v>
      </c>
      <c r="D76" s="58"/>
      <c r="E76" s="58"/>
      <c r="F76" s="58"/>
      <c r="G76" s="102"/>
      <c r="H76" s="64"/>
      <c r="I76" s="58"/>
      <c r="J76" s="64"/>
      <c r="K76" s="64"/>
      <c r="L76" s="64"/>
      <c r="M76" s="64"/>
      <c r="N76" s="55">
        <f t="shared" si="7"/>
        <v>7</v>
      </c>
      <c r="O76" s="24"/>
      <c r="P76" s="93">
        <v>4</v>
      </c>
      <c r="Q76" s="58"/>
      <c r="R76" s="58"/>
      <c r="S76" s="58"/>
      <c r="T76" s="58"/>
      <c r="U76" s="102"/>
      <c r="V76" s="58"/>
      <c r="W76" s="58"/>
      <c r="X76" s="58"/>
      <c r="Y76" s="58">
        <v>4</v>
      </c>
      <c r="Z76" s="58"/>
      <c r="AA76" s="64"/>
      <c r="AB76" s="64"/>
      <c r="AC76" s="55">
        <f t="shared" si="5"/>
        <v>8</v>
      </c>
      <c r="AD76" s="116">
        <f t="shared" si="6"/>
        <v>15</v>
      </c>
      <c r="AE76" s="31"/>
      <c r="AH76"/>
      <c r="AI76"/>
    </row>
    <row r="77" spans="1:35" ht="12.75">
      <c r="A77" s="144" t="s">
        <v>46</v>
      </c>
      <c r="B77" s="59"/>
      <c r="C77" s="58"/>
      <c r="D77" s="58"/>
      <c r="E77" s="58"/>
      <c r="F77" s="58"/>
      <c r="G77" s="102"/>
      <c r="H77" s="64"/>
      <c r="I77" s="58"/>
      <c r="J77" s="64"/>
      <c r="K77" s="64"/>
      <c r="L77" s="64"/>
      <c r="M77" s="64"/>
      <c r="N77" s="55">
        <f t="shared" si="7"/>
        <v>0</v>
      </c>
      <c r="O77" s="24"/>
      <c r="P77" s="93"/>
      <c r="Q77" s="58"/>
      <c r="R77" s="58"/>
      <c r="S77" s="58"/>
      <c r="T77" s="58"/>
      <c r="U77" s="102"/>
      <c r="V77" s="58"/>
      <c r="W77" s="58"/>
      <c r="X77" s="58"/>
      <c r="Y77" s="58"/>
      <c r="Z77" s="58"/>
      <c r="AA77" s="64"/>
      <c r="AB77" s="64"/>
      <c r="AC77" s="55">
        <f t="shared" si="5"/>
        <v>0</v>
      </c>
      <c r="AD77" s="116">
        <f t="shared" si="6"/>
        <v>0</v>
      </c>
      <c r="AE77" s="31"/>
      <c r="AH77"/>
      <c r="AI77"/>
    </row>
    <row r="78" spans="1:35" ht="12.75">
      <c r="A78" s="144" t="s">
        <v>69</v>
      </c>
      <c r="B78" s="59"/>
      <c r="C78" s="58"/>
      <c r="D78" s="58">
        <v>4</v>
      </c>
      <c r="E78" s="58"/>
      <c r="F78" s="58">
        <v>4</v>
      </c>
      <c r="G78" s="102"/>
      <c r="H78" s="64">
        <v>4</v>
      </c>
      <c r="I78" s="58"/>
      <c r="J78" s="64"/>
      <c r="K78" s="64">
        <v>4</v>
      </c>
      <c r="L78" s="64"/>
      <c r="M78" s="64"/>
      <c r="N78" s="55">
        <f t="shared" si="7"/>
        <v>16</v>
      </c>
      <c r="O78" s="24"/>
      <c r="P78" s="93"/>
      <c r="Q78" s="58"/>
      <c r="R78" s="58">
        <v>4</v>
      </c>
      <c r="S78" s="58">
        <v>4</v>
      </c>
      <c r="T78" s="58"/>
      <c r="U78" s="102"/>
      <c r="V78" s="58"/>
      <c r="W78" s="58">
        <v>4</v>
      </c>
      <c r="X78" s="58">
        <v>4</v>
      </c>
      <c r="Y78" s="58"/>
      <c r="Z78" s="58">
        <v>4</v>
      </c>
      <c r="AA78" s="64"/>
      <c r="AB78" s="64"/>
      <c r="AC78" s="55">
        <f t="shared" si="5"/>
        <v>20</v>
      </c>
      <c r="AD78" s="116">
        <f t="shared" si="6"/>
        <v>36</v>
      </c>
      <c r="AE78" s="31"/>
      <c r="AH78"/>
      <c r="AI78"/>
    </row>
    <row r="79" spans="1:35" ht="12.75">
      <c r="A79" s="144" t="s">
        <v>103</v>
      </c>
      <c r="B79" s="59"/>
      <c r="C79" s="58"/>
      <c r="D79" s="58"/>
      <c r="E79" s="58"/>
      <c r="F79" s="58">
        <v>2</v>
      </c>
      <c r="G79" s="102">
        <v>2</v>
      </c>
      <c r="H79" s="64"/>
      <c r="I79" s="58"/>
      <c r="J79" s="64"/>
      <c r="K79" s="64"/>
      <c r="L79" s="64"/>
      <c r="M79" s="64"/>
      <c r="N79" s="55">
        <f t="shared" si="7"/>
        <v>4</v>
      </c>
      <c r="O79" s="24"/>
      <c r="P79" s="93"/>
      <c r="Q79" s="58"/>
      <c r="R79" s="58"/>
      <c r="S79" s="58"/>
      <c r="T79" s="58"/>
      <c r="U79" s="102"/>
      <c r="V79" s="58"/>
      <c r="W79" s="58"/>
      <c r="X79" s="58"/>
      <c r="Y79" s="58"/>
      <c r="Z79" s="58"/>
      <c r="AA79" s="64"/>
      <c r="AB79" s="64"/>
      <c r="AC79" s="55">
        <f t="shared" si="5"/>
        <v>0</v>
      </c>
      <c r="AD79" s="116">
        <f t="shared" si="6"/>
        <v>4</v>
      </c>
      <c r="AE79" s="31"/>
      <c r="AH79"/>
      <c r="AI79"/>
    </row>
    <row r="80" spans="1:35" ht="12.75">
      <c r="A80" s="144" t="s">
        <v>70</v>
      </c>
      <c r="B80" s="59">
        <v>4</v>
      </c>
      <c r="C80" s="58">
        <v>4</v>
      </c>
      <c r="D80" s="58">
        <v>4</v>
      </c>
      <c r="E80" s="58">
        <v>4</v>
      </c>
      <c r="F80" s="58"/>
      <c r="G80" s="102">
        <v>4</v>
      </c>
      <c r="H80" s="64">
        <v>2</v>
      </c>
      <c r="I80" s="58">
        <v>2</v>
      </c>
      <c r="J80" s="64">
        <v>2</v>
      </c>
      <c r="K80" s="64"/>
      <c r="L80" s="64">
        <v>4</v>
      </c>
      <c r="M80" s="64"/>
      <c r="N80" s="55">
        <f t="shared" si="7"/>
        <v>30</v>
      </c>
      <c r="O80" s="24"/>
      <c r="P80" s="93">
        <v>4</v>
      </c>
      <c r="Q80" s="58"/>
      <c r="R80" s="58"/>
      <c r="S80" s="58">
        <v>4</v>
      </c>
      <c r="T80" s="58"/>
      <c r="U80" s="102"/>
      <c r="V80" s="58">
        <v>3</v>
      </c>
      <c r="W80" s="58"/>
      <c r="X80" s="58">
        <v>4</v>
      </c>
      <c r="Y80" s="58">
        <v>4</v>
      </c>
      <c r="Z80" s="58">
        <v>4</v>
      </c>
      <c r="AA80" s="64">
        <v>4</v>
      </c>
      <c r="AB80" s="64">
        <v>4</v>
      </c>
      <c r="AC80" s="55">
        <f t="shared" si="5"/>
        <v>31</v>
      </c>
      <c r="AD80" s="116">
        <f t="shared" si="6"/>
        <v>61</v>
      </c>
      <c r="AE80" s="31"/>
      <c r="AH80"/>
      <c r="AI80"/>
    </row>
    <row r="81" spans="1:35" ht="12.75">
      <c r="A81" s="144" t="s">
        <v>71</v>
      </c>
      <c r="B81" s="59"/>
      <c r="C81" s="58"/>
      <c r="D81" s="58"/>
      <c r="E81" s="58"/>
      <c r="F81" s="58"/>
      <c r="G81" s="102"/>
      <c r="H81" s="64"/>
      <c r="I81" s="58"/>
      <c r="J81" s="64"/>
      <c r="K81" s="64"/>
      <c r="L81" s="64"/>
      <c r="M81" s="64"/>
      <c r="N81" s="55">
        <f t="shared" si="7"/>
        <v>0</v>
      </c>
      <c r="O81" s="24"/>
      <c r="P81" s="93"/>
      <c r="Q81" s="58"/>
      <c r="R81" s="58"/>
      <c r="S81" s="58"/>
      <c r="T81" s="58"/>
      <c r="U81" s="102"/>
      <c r="V81" s="58"/>
      <c r="W81" s="58"/>
      <c r="X81" s="58"/>
      <c r="Y81" s="58"/>
      <c r="Z81" s="58"/>
      <c r="AA81" s="64"/>
      <c r="AB81" s="64"/>
      <c r="AC81" s="55">
        <f t="shared" si="5"/>
        <v>0</v>
      </c>
      <c r="AD81" s="116">
        <f t="shared" si="6"/>
        <v>0</v>
      </c>
      <c r="AE81" s="31"/>
      <c r="AH81"/>
      <c r="AI81"/>
    </row>
    <row r="82" spans="1:35" ht="12.75">
      <c r="A82" s="144" t="s">
        <v>72</v>
      </c>
      <c r="B82" s="59">
        <v>2</v>
      </c>
      <c r="C82" s="58"/>
      <c r="D82" s="58">
        <v>4</v>
      </c>
      <c r="E82" s="58">
        <v>4</v>
      </c>
      <c r="F82" s="58">
        <v>4</v>
      </c>
      <c r="G82" s="102">
        <v>4</v>
      </c>
      <c r="H82" s="64">
        <v>2</v>
      </c>
      <c r="I82" s="58">
        <v>4</v>
      </c>
      <c r="J82" s="64">
        <v>4</v>
      </c>
      <c r="K82" s="64">
        <v>4</v>
      </c>
      <c r="L82" s="64">
        <v>4</v>
      </c>
      <c r="M82" s="64"/>
      <c r="N82" s="55">
        <f t="shared" si="7"/>
        <v>36</v>
      </c>
      <c r="O82" s="24"/>
      <c r="P82" s="93"/>
      <c r="Q82" s="58">
        <v>4</v>
      </c>
      <c r="R82" s="58">
        <v>4</v>
      </c>
      <c r="S82" s="58">
        <v>4</v>
      </c>
      <c r="T82" s="58"/>
      <c r="U82" s="102"/>
      <c r="V82" s="58">
        <v>1</v>
      </c>
      <c r="W82" s="58">
        <v>4</v>
      </c>
      <c r="X82" s="58">
        <v>4</v>
      </c>
      <c r="Y82" s="58">
        <v>4</v>
      </c>
      <c r="Z82" s="58">
        <v>4</v>
      </c>
      <c r="AA82" s="64">
        <v>4</v>
      </c>
      <c r="AB82" s="64">
        <v>4</v>
      </c>
      <c r="AC82" s="55">
        <f t="shared" si="5"/>
        <v>37</v>
      </c>
      <c r="AD82" s="116">
        <f t="shared" si="6"/>
        <v>73</v>
      </c>
      <c r="AE82" s="31"/>
      <c r="AH82"/>
      <c r="AI82"/>
    </row>
    <row r="83" spans="1:35" ht="12.75">
      <c r="A83" s="144" t="s">
        <v>73</v>
      </c>
      <c r="B83" s="59"/>
      <c r="C83" s="58"/>
      <c r="D83" s="58"/>
      <c r="E83" s="58"/>
      <c r="F83" s="58"/>
      <c r="G83" s="102"/>
      <c r="H83" s="64">
        <v>4</v>
      </c>
      <c r="I83" s="58"/>
      <c r="J83" s="64"/>
      <c r="K83" s="64"/>
      <c r="L83" s="64"/>
      <c r="M83" s="64"/>
      <c r="N83" s="55">
        <f t="shared" si="7"/>
        <v>4</v>
      </c>
      <c r="O83" s="24"/>
      <c r="P83" s="93"/>
      <c r="Q83" s="58"/>
      <c r="R83" s="58"/>
      <c r="S83" s="58"/>
      <c r="T83" s="58"/>
      <c r="U83" s="102"/>
      <c r="V83" s="58"/>
      <c r="W83" s="58"/>
      <c r="X83" s="58"/>
      <c r="Y83" s="58"/>
      <c r="Z83" s="58"/>
      <c r="AA83" s="64"/>
      <c r="AB83" s="64"/>
      <c r="AC83" s="55">
        <f t="shared" si="5"/>
        <v>0</v>
      </c>
      <c r="AD83" s="116">
        <f t="shared" si="6"/>
        <v>4</v>
      </c>
      <c r="AE83" s="31"/>
      <c r="AH83"/>
      <c r="AI83"/>
    </row>
    <row r="84" spans="1:35" ht="12.75">
      <c r="A84" s="144" t="s">
        <v>107</v>
      </c>
      <c r="B84" s="59">
        <v>4</v>
      </c>
      <c r="C84" s="58">
        <v>4</v>
      </c>
      <c r="D84" s="58"/>
      <c r="E84" s="58">
        <v>2</v>
      </c>
      <c r="F84" s="58"/>
      <c r="G84" s="102"/>
      <c r="H84" s="64"/>
      <c r="I84" s="58"/>
      <c r="J84" s="64"/>
      <c r="K84" s="64"/>
      <c r="L84" s="64"/>
      <c r="M84" s="64"/>
      <c r="N84" s="55">
        <f t="shared" si="7"/>
        <v>10</v>
      </c>
      <c r="O84" s="24"/>
      <c r="P84" s="93"/>
      <c r="Q84" s="58"/>
      <c r="R84" s="58"/>
      <c r="S84" s="58"/>
      <c r="T84" s="58"/>
      <c r="U84" s="102"/>
      <c r="V84" s="58"/>
      <c r="W84" s="58"/>
      <c r="X84" s="58"/>
      <c r="Y84" s="58"/>
      <c r="Z84" s="58"/>
      <c r="AA84" s="64"/>
      <c r="AB84" s="64"/>
      <c r="AC84" s="55">
        <f t="shared" si="5"/>
        <v>0</v>
      </c>
      <c r="AD84" s="116">
        <f t="shared" si="6"/>
        <v>10</v>
      </c>
      <c r="AE84" s="31"/>
      <c r="AH84"/>
      <c r="AI84"/>
    </row>
    <row r="85" spans="1:35" ht="12.75">
      <c r="A85" s="144" t="s">
        <v>74</v>
      </c>
      <c r="B85" s="59"/>
      <c r="C85" s="58"/>
      <c r="D85" s="58"/>
      <c r="E85" s="58"/>
      <c r="F85" s="58"/>
      <c r="G85" s="102"/>
      <c r="H85" s="64"/>
      <c r="I85" s="58"/>
      <c r="J85" s="64"/>
      <c r="K85" s="64"/>
      <c r="L85" s="64"/>
      <c r="M85" s="64"/>
      <c r="N85" s="55">
        <f t="shared" si="7"/>
        <v>0</v>
      </c>
      <c r="O85" s="24"/>
      <c r="P85" s="93"/>
      <c r="Q85" s="58"/>
      <c r="R85" s="58"/>
      <c r="S85" s="58"/>
      <c r="T85" s="58"/>
      <c r="U85" s="102"/>
      <c r="V85" s="58"/>
      <c r="W85" s="58"/>
      <c r="X85" s="58"/>
      <c r="Y85" s="58"/>
      <c r="Z85" s="58"/>
      <c r="AA85" s="64"/>
      <c r="AB85" s="64"/>
      <c r="AC85" s="55">
        <f t="shared" si="5"/>
        <v>0</v>
      </c>
      <c r="AD85" s="116">
        <f t="shared" si="6"/>
        <v>0</v>
      </c>
      <c r="AE85" s="31"/>
      <c r="AH85"/>
      <c r="AI85"/>
    </row>
    <row r="86" spans="1:35" ht="12.75">
      <c r="A86" s="144" t="s">
        <v>131</v>
      </c>
      <c r="B86" s="59"/>
      <c r="C86" s="58"/>
      <c r="D86" s="58"/>
      <c r="E86" s="58"/>
      <c r="F86" s="58"/>
      <c r="G86" s="102"/>
      <c r="H86" s="64"/>
      <c r="I86" s="58"/>
      <c r="J86" s="64"/>
      <c r="K86" s="64"/>
      <c r="L86" s="64"/>
      <c r="M86" s="64"/>
      <c r="N86" s="55">
        <f t="shared" si="7"/>
        <v>0</v>
      </c>
      <c r="O86" s="24"/>
      <c r="P86" s="93"/>
      <c r="Q86" s="58"/>
      <c r="R86" s="58"/>
      <c r="S86" s="58"/>
      <c r="T86" s="58"/>
      <c r="U86" s="102"/>
      <c r="V86" s="58"/>
      <c r="W86" s="58"/>
      <c r="X86" s="58"/>
      <c r="Y86" s="58"/>
      <c r="Z86" s="58"/>
      <c r="AA86" s="64"/>
      <c r="AB86" s="64"/>
      <c r="AC86" s="55">
        <f t="shared" si="5"/>
        <v>0</v>
      </c>
      <c r="AD86" s="116">
        <f t="shared" si="6"/>
        <v>0</v>
      </c>
      <c r="AE86" s="31"/>
      <c r="AH86"/>
      <c r="AI86"/>
    </row>
    <row r="87" spans="1:35" ht="12.75">
      <c r="A87" s="144" t="s">
        <v>75</v>
      </c>
      <c r="B87" s="59"/>
      <c r="C87" s="58"/>
      <c r="D87" s="58"/>
      <c r="E87" s="58"/>
      <c r="F87" s="58"/>
      <c r="G87" s="102"/>
      <c r="H87" s="64"/>
      <c r="I87" s="58"/>
      <c r="J87" s="64"/>
      <c r="K87" s="64"/>
      <c r="L87" s="64"/>
      <c r="M87" s="64"/>
      <c r="N87" s="55">
        <f t="shared" si="7"/>
        <v>0</v>
      </c>
      <c r="O87" s="24"/>
      <c r="P87" s="93"/>
      <c r="Q87" s="58"/>
      <c r="R87" s="58"/>
      <c r="S87" s="58"/>
      <c r="T87" s="58"/>
      <c r="U87" s="102"/>
      <c r="V87" s="58"/>
      <c r="W87" s="58"/>
      <c r="X87" s="58"/>
      <c r="Y87" s="58"/>
      <c r="Z87" s="58"/>
      <c r="AA87" s="64"/>
      <c r="AB87" s="64"/>
      <c r="AC87" s="55">
        <f t="shared" si="5"/>
        <v>0</v>
      </c>
      <c r="AD87" s="116">
        <f t="shared" si="6"/>
        <v>0</v>
      </c>
      <c r="AE87" s="31"/>
      <c r="AH87"/>
      <c r="AI87"/>
    </row>
    <row r="88" spans="1:35" ht="12.75">
      <c r="A88" s="144" t="s">
        <v>104</v>
      </c>
      <c r="B88" s="59"/>
      <c r="C88" s="58"/>
      <c r="D88" s="58">
        <v>4</v>
      </c>
      <c r="E88" s="58"/>
      <c r="F88" s="58"/>
      <c r="G88" s="102"/>
      <c r="H88" s="64"/>
      <c r="I88" s="58"/>
      <c r="J88" s="64"/>
      <c r="K88" s="64"/>
      <c r="L88" s="64"/>
      <c r="M88" s="64"/>
      <c r="N88" s="55">
        <f t="shared" si="7"/>
        <v>4</v>
      </c>
      <c r="O88" s="24"/>
      <c r="P88" s="93"/>
      <c r="Q88" s="58"/>
      <c r="R88" s="58">
        <v>3</v>
      </c>
      <c r="S88" s="58"/>
      <c r="T88" s="58"/>
      <c r="U88" s="102"/>
      <c r="V88" s="58">
        <v>4</v>
      </c>
      <c r="W88" s="58">
        <v>4</v>
      </c>
      <c r="X88" s="58">
        <v>4</v>
      </c>
      <c r="Y88" s="58"/>
      <c r="Z88" s="58"/>
      <c r="AA88" s="64"/>
      <c r="AB88" s="64"/>
      <c r="AC88" s="55">
        <f t="shared" si="5"/>
        <v>15</v>
      </c>
      <c r="AD88" s="116">
        <f t="shared" si="6"/>
        <v>19</v>
      </c>
      <c r="AE88" s="31"/>
      <c r="AH88"/>
      <c r="AI88"/>
    </row>
    <row r="89" spans="1:35" ht="12.75">
      <c r="A89" s="144" t="s">
        <v>47</v>
      </c>
      <c r="B89" s="59">
        <v>4</v>
      </c>
      <c r="C89" s="58">
        <v>4</v>
      </c>
      <c r="D89" s="58">
        <v>3</v>
      </c>
      <c r="E89" s="58">
        <v>4</v>
      </c>
      <c r="F89" s="58"/>
      <c r="G89" s="102"/>
      <c r="H89" s="64">
        <v>4</v>
      </c>
      <c r="I89" s="58">
        <v>4</v>
      </c>
      <c r="J89" s="64">
        <v>4</v>
      </c>
      <c r="K89" s="64">
        <v>4</v>
      </c>
      <c r="L89" s="64">
        <v>4</v>
      </c>
      <c r="M89" s="64"/>
      <c r="N89" s="55">
        <f t="shared" si="7"/>
        <v>35</v>
      </c>
      <c r="O89" s="24"/>
      <c r="P89" s="93">
        <v>4</v>
      </c>
      <c r="Q89" s="58"/>
      <c r="R89" s="58">
        <v>2</v>
      </c>
      <c r="S89" s="58">
        <v>3</v>
      </c>
      <c r="T89" s="58"/>
      <c r="U89" s="102"/>
      <c r="V89" s="58"/>
      <c r="W89" s="58"/>
      <c r="X89" s="58">
        <v>4</v>
      </c>
      <c r="Y89" s="58">
        <v>4</v>
      </c>
      <c r="Z89" s="58">
        <v>4</v>
      </c>
      <c r="AA89" s="64">
        <v>4</v>
      </c>
      <c r="AB89" s="64">
        <v>4</v>
      </c>
      <c r="AC89" s="55">
        <f t="shared" si="5"/>
        <v>29</v>
      </c>
      <c r="AD89" s="116">
        <f t="shared" si="6"/>
        <v>64</v>
      </c>
      <c r="AE89" s="31"/>
      <c r="AH89"/>
      <c r="AI89"/>
    </row>
    <row r="90" spans="1:35" ht="12.75">
      <c r="A90" s="144" t="s">
        <v>39</v>
      </c>
      <c r="B90" s="59"/>
      <c r="C90" s="58">
        <v>2</v>
      </c>
      <c r="D90" s="58"/>
      <c r="E90" s="58"/>
      <c r="F90" s="58"/>
      <c r="G90" s="102">
        <v>2</v>
      </c>
      <c r="H90" s="64"/>
      <c r="I90" s="58"/>
      <c r="J90" s="64"/>
      <c r="K90" s="64"/>
      <c r="L90" s="64"/>
      <c r="M90" s="64"/>
      <c r="N90" s="55">
        <f t="shared" si="7"/>
        <v>4</v>
      </c>
      <c r="O90" s="24"/>
      <c r="P90" s="93"/>
      <c r="Q90" s="58">
        <v>4</v>
      </c>
      <c r="R90" s="58"/>
      <c r="S90" s="58"/>
      <c r="T90" s="58"/>
      <c r="U90" s="102"/>
      <c r="V90" s="58"/>
      <c r="W90" s="58"/>
      <c r="X90" s="58"/>
      <c r="Y90" s="58"/>
      <c r="Z90" s="58"/>
      <c r="AA90" s="64"/>
      <c r="AB90" s="64"/>
      <c r="AC90" s="55">
        <f t="shared" si="5"/>
        <v>4</v>
      </c>
      <c r="AD90" s="116">
        <f t="shared" si="6"/>
        <v>8</v>
      </c>
      <c r="AE90" s="31"/>
      <c r="AH90"/>
      <c r="AI90"/>
    </row>
    <row r="91" spans="1:35" ht="12.75">
      <c r="A91" s="144" t="s">
        <v>76</v>
      </c>
      <c r="B91" s="59"/>
      <c r="C91" s="58"/>
      <c r="D91" s="58"/>
      <c r="E91" s="58"/>
      <c r="F91" s="58"/>
      <c r="G91" s="107"/>
      <c r="H91" s="64"/>
      <c r="I91" s="58"/>
      <c r="J91" s="64"/>
      <c r="K91" s="64"/>
      <c r="L91" s="64"/>
      <c r="M91" s="64"/>
      <c r="N91" s="55">
        <f t="shared" si="7"/>
        <v>0</v>
      </c>
      <c r="O91" s="24"/>
      <c r="P91" s="93"/>
      <c r="Q91" s="58"/>
      <c r="R91" s="58"/>
      <c r="S91" s="58"/>
      <c r="T91" s="58"/>
      <c r="U91" s="102"/>
      <c r="V91" s="58"/>
      <c r="W91" s="58"/>
      <c r="X91" s="58"/>
      <c r="Y91" s="58"/>
      <c r="Z91" s="58"/>
      <c r="AA91" s="64"/>
      <c r="AB91" s="64"/>
      <c r="AC91" s="55">
        <f t="shared" si="5"/>
        <v>0</v>
      </c>
      <c r="AD91" s="116">
        <f t="shared" si="6"/>
        <v>0</v>
      </c>
      <c r="AE91" s="31"/>
      <c r="AH91"/>
      <c r="AI91"/>
    </row>
    <row r="92" spans="1:35" ht="12.75">
      <c r="A92" s="144" t="s">
        <v>35</v>
      </c>
      <c r="B92" s="59">
        <v>4</v>
      </c>
      <c r="C92" s="58"/>
      <c r="D92" s="58"/>
      <c r="E92" s="58"/>
      <c r="F92" s="58"/>
      <c r="G92" s="102"/>
      <c r="H92" s="64"/>
      <c r="I92" s="58"/>
      <c r="J92" s="64"/>
      <c r="K92" s="64"/>
      <c r="L92" s="64"/>
      <c r="M92" s="64"/>
      <c r="N92" s="55">
        <f t="shared" si="7"/>
        <v>4</v>
      </c>
      <c r="O92" s="24"/>
      <c r="P92" s="93"/>
      <c r="Q92" s="58"/>
      <c r="R92" s="58"/>
      <c r="S92" s="58"/>
      <c r="T92" s="58"/>
      <c r="U92" s="102"/>
      <c r="V92" s="58"/>
      <c r="W92" s="58"/>
      <c r="X92" s="58"/>
      <c r="Y92" s="58"/>
      <c r="Z92" s="58"/>
      <c r="AA92" s="64"/>
      <c r="AB92" s="64"/>
      <c r="AC92" s="55">
        <f t="shared" si="5"/>
        <v>0</v>
      </c>
      <c r="AD92" s="116">
        <f t="shared" si="6"/>
        <v>4</v>
      </c>
      <c r="AE92" s="31"/>
      <c r="AH92"/>
      <c r="AI92"/>
    </row>
    <row r="93" spans="1:35" ht="12.75">
      <c r="A93" s="144" t="s">
        <v>105</v>
      </c>
      <c r="B93" s="59"/>
      <c r="C93" s="58"/>
      <c r="D93" s="58"/>
      <c r="E93" s="58"/>
      <c r="F93" s="58"/>
      <c r="G93" s="102"/>
      <c r="H93" s="64"/>
      <c r="I93" s="58">
        <v>4</v>
      </c>
      <c r="J93" s="64"/>
      <c r="K93" s="64"/>
      <c r="L93" s="64"/>
      <c r="M93" s="64"/>
      <c r="N93" s="55">
        <f t="shared" si="7"/>
        <v>4</v>
      </c>
      <c r="O93" s="24"/>
      <c r="P93" s="93">
        <v>4</v>
      </c>
      <c r="Q93" s="58">
        <v>4</v>
      </c>
      <c r="R93" s="58"/>
      <c r="S93" s="58"/>
      <c r="T93" s="58"/>
      <c r="U93" s="102"/>
      <c r="V93" s="58">
        <v>4</v>
      </c>
      <c r="W93" s="58"/>
      <c r="X93" s="58"/>
      <c r="Y93" s="58"/>
      <c r="Z93" s="58"/>
      <c r="AA93" s="64"/>
      <c r="AB93" s="64"/>
      <c r="AC93" s="55">
        <f t="shared" si="5"/>
        <v>12</v>
      </c>
      <c r="AD93" s="116">
        <f t="shared" si="6"/>
        <v>16</v>
      </c>
      <c r="AE93" s="31"/>
      <c r="AH93"/>
      <c r="AI93"/>
    </row>
    <row r="94" spans="1:35" ht="12.75">
      <c r="A94" s="144" t="s">
        <v>77</v>
      </c>
      <c r="B94" s="59"/>
      <c r="C94" s="58"/>
      <c r="D94" s="58"/>
      <c r="E94" s="58"/>
      <c r="F94" s="58"/>
      <c r="G94" s="102"/>
      <c r="H94" s="64"/>
      <c r="I94" s="58"/>
      <c r="J94" s="64"/>
      <c r="K94" s="64"/>
      <c r="L94" s="64"/>
      <c r="M94" s="64"/>
      <c r="N94" s="55">
        <f t="shared" si="7"/>
        <v>0</v>
      </c>
      <c r="O94" s="24"/>
      <c r="P94" s="93"/>
      <c r="Q94" s="58"/>
      <c r="R94" s="58"/>
      <c r="S94" s="58"/>
      <c r="T94" s="58"/>
      <c r="U94" s="102"/>
      <c r="V94" s="58"/>
      <c r="W94" s="58"/>
      <c r="X94" s="58"/>
      <c r="Y94" s="58"/>
      <c r="Z94" s="58"/>
      <c r="AA94" s="64"/>
      <c r="AB94" s="64"/>
      <c r="AC94" s="55">
        <f t="shared" si="5"/>
        <v>0</v>
      </c>
      <c r="AD94" s="116">
        <f t="shared" si="6"/>
        <v>0</v>
      </c>
      <c r="AE94" s="31"/>
      <c r="AH94"/>
      <c r="AI94"/>
    </row>
    <row r="95" spans="1:35" ht="12.75">
      <c r="A95" s="144" t="s">
        <v>57</v>
      </c>
      <c r="B95" s="59"/>
      <c r="C95" s="58"/>
      <c r="D95" s="58"/>
      <c r="E95" s="58"/>
      <c r="F95" s="58"/>
      <c r="G95" s="102"/>
      <c r="H95" s="64">
        <v>4</v>
      </c>
      <c r="I95" s="58"/>
      <c r="J95" s="64"/>
      <c r="K95" s="64"/>
      <c r="L95" s="64"/>
      <c r="M95" s="64"/>
      <c r="N95" s="55">
        <f t="shared" si="7"/>
        <v>4</v>
      </c>
      <c r="O95" s="24"/>
      <c r="P95" s="93"/>
      <c r="Q95" s="58"/>
      <c r="R95" s="58">
        <v>4</v>
      </c>
      <c r="S95" s="58">
        <v>4</v>
      </c>
      <c r="T95" s="58"/>
      <c r="U95" s="102"/>
      <c r="V95" s="58">
        <v>4</v>
      </c>
      <c r="W95" s="58">
        <v>4</v>
      </c>
      <c r="X95" s="58">
        <v>4</v>
      </c>
      <c r="Y95" s="58"/>
      <c r="Z95" s="58"/>
      <c r="AA95" s="64">
        <v>4</v>
      </c>
      <c r="AB95" s="64">
        <v>4</v>
      </c>
      <c r="AC95" s="55">
        <f>SUM(P95:AB95)</f>
        <v>28</v>
      </c>
      <c r="AD95" s="116">
        <f>SUM(N95+AC95)</f>
        <v>32</v>
      </c>
      <c r="AE95" s="31"/>
      <c r="AH95"/>
      <c r="AI95"/>
    </row>
    <row r="96" spans="1:35" ht="12.75">
      <c r="A96" s="144" t="s">
        <v>106</v>
      </c>
      <c r="B96" s="59"/>
      <c r="C96" s="58"/>
      <c r="D96" s="58"/>
      <c r="E96" s="58"/>
      <c r="F96" s="58">
        <v>4</v>
      </c>
      <c r="G96" s="102"/>
      <c r="H96" s="64"/>
      <c r="I96" s="58"/>
      <c r="J96" s="64"/>
      <c r="K96" s="64"/>
      <c r="L96" s="64"/>
      <c r="M96" s="64"/>
      <c r="N96" s="55">
        <f t="shared" si="7"/>
        <v>4</v>
      </c>
      <c r="O96" s="24"/>
      <c r="P96" s="93"/>
      <c r="Q96" s="58"/>
      <c r="R96" s="58">
        <v>4</v>
      </c>
      <c r="S96" s="58">
        <v>4</v>
      </c>
      <c r="T96" s="58"/>
      <c r="U96" s="102"/>
      <c r="V96" s="58"/>
      <c r="W96" s="58"/>
      <c r="X96" s="58"/>
      <c r="Y96" s="58"/>
      <c r="Z96" s="58"/>
      <c r="AA96" s="64"/>
      <c r="AB96" s="64"/>
      <c r="AC96" s="55">
        <f t="shared" si="5"/>
        <v>8</v>
      </c>
      <c r="AD96" s="116">
        <f t="shared" si="6"/>
        <v>12</v>
      </c>
      <c r="AE96" s="31"/>
      <c r="AH96"/>
      <c r="AI96"/>
    </row>
    <row r="97" spans="1:35" ht="12.75">
      <c r="A97" s="144" t="s">
        <v>36</v>
      </c>
      <c r="B97" s="57"/>
      <c r="C97" s="52"/>
      <c r="D97" s="52"/>
      <c r="E97" s="52"/>
      <c r="F97" s="52"/>
      <c r="G97" s="101"/>
      <c r="H97" s="52"/>
      <c r="I97" s="52"/>
      <c r="J97" s="65"/>
      <c r="K97" s="65"/>
      <c r="L97" s="65"/>
      <c r="M97" s="65"/>
      <c r="N97" s="55">
        <f t="shared" si="7"/>
        <v>0</v>
      </c>
      <c r="O97" s="24"/>
      <c r="P97" s="94"/>
      <c r="Q97" s="52"/>
      <c r="R97" s="52"/>
      <c r="S97" s="52"/>
      <c r="T97" s="52"/>
      <c r="U97" s="101"/>
      <c r="V97" s="52"/>
      <c r="W97" s="52"/>
      <c r="X97" s="52"/>
      <c r="Y97" s="52"/>
      <c r="Z97" s="52"/>
      <c r="AA97" s="65"/>
      <c r="AB97" s="65"/>
      <c r="AC97" s="55">
        <f t="shared" si="5"/>
        <v>0</v>
      </c>
      <c r="AD97" s="116">
        <f t="shared" si="6"/>
        <v>0</v>
      </c>
      <c r="AE97" s="31"/>
      <c r="AH97"/>
      <c r="AI97"/>
    </row>
    <row r="98" spans="1:35" ht="12.75">
      <c r="A98" s="86" t="s">
        <v>10</v>
      </c>
      <c r="B98" s="97">
        <f>SUM(B54:B97)</f>
        <v>32</v>
      </c>
      <c r="C98" s="97">
        <f aca="true" t="shared" si="8" ref="C98:M98">SUM(C54:C97)</f>
        <v>32</v>
      </c>
      <c r="D98" s="97">
        <f t="shared" si="8"/>
        <v>32</v>
      </c>
      <c r="E98" s="97">
        <f t="shared" si="8"/>
        <v>32</v>
      </c>
      <c r="F98" s="97">
        <f t="shared" si="8"/>
        <v>32</v>
      </c>
      <c r="G98" s="97">
        <f t="shared" si="8"/>
        <v>32</v>
      </c>
      <c r="H98" s="97">
        <f t="shared" si="8"/>
        <v>32</v>
      </c>
      <c r="I98" s="97">
        <f t="shared" si="8"/>
        <v>32</v>
      </c>
      <c r="J98" s="97">
        <f t="shared" si="8"/>
        <v>32</v>
      </c>
      <c r="K98" s="97">
        <f t="shared" si="8"/>
        <v>32</v>
      </c>
      <c r="L98" s="97">
        <f t="shared" si="8"/>
        <v>32</v>
      </c>
      <c r="M98" s="97">
        <f t="shared" si="8"/>
        <v>0</v>
      </c>
      <c r="N98" s="21">
        <f>SUM(N54:N97)</f>
        <v>352</v>
      </c>
      <c r="O98" s="23"/>
      <c r="P98" s="104">
        <f>SUM(P54:P97)</f>
        <v>32</v>
      </c>
      <c r="Q98" s="97">
        <f aca="true" t="shared" si="9" ref="Q98:AB98">SUM(Q54:Q97)</f>
        <v>32</v>
      </c>
      <c r="R98" s="97">
        <f t="shared" si="9"/>
        <v>32</v>
      </c>
      <c r="S98" s="97">
        <f t="shared" si="9"/>
        <v>32</v>
      </c>
      <c r="T98" s="97">
        <f t="shared" si="9"/>
        <v>0</v>
      </c>
      <c r="U98" s="97">
        <f t="shared" si="9"/>
        <v>0</v>
      </c>
      <c r="V98" s="97">
        <f t="shared" si="9"/>
        <v>32</v>
      </c>
      <c r="W98" s="97">
        <f t="shared" si="9"/>
        <v>32</v>
      </c>
      <c r="X98" s="97">
        <f t="shared" si="9"/>
        <v>32</v>
      </c>
      <c r="Y98" s="97">
        <f t="shared" si="9"/>
        <v>32</v>
      </c>
      <c r="Z98" s="97">
        <f t="shared" si="9"/>
        <v>32</v>
      </c>
      <c r="AA98" s="97">
        <f t="shared" si="9"/>
        <v>32</v>
      </c>
      <c r="AB98" s="97">
        <f t="shared" si="9"/>
        <v>32</v>
      </c>
      <c r="AC98" s="105">
        <f>SUM(AC54:AC97)</f>
        <v>352</v>
      </c>
      <c r="AD98" s="113">
        <f t="shared" si="6"/>
        <v>704</v>
      </c>
      <c r="AE98" s="31"/>
      <c r="AH98"/>
      <c r="AI98"/>
    </row>
    <row r="99" spans="1:35" ht="12.75">
      <c r="A99" s="9" t="s">
        <v>83</v>
      </c>
      <c r="B99" s="22"/>
      <c r="C99" s="22"/>
      <c r="D99" s="260">
        <f>SUM(N48/N98)</f>
        <v>176.72727272727272</v>
      </c>
      <c r="E99" s="261"/>
      <c r="F99" s="262">
        <f>SUM(D99*4)</f>
        <v>706.9090909090909</v>
      </c>
      <c r="G99" s="262"/>
      <c r="H99" s="22"/>
      <c r="I99" s="9" t="s">
        <v>91</v>
      </c>
      <c r="J99" s="9"/>
      <c r="K99" s="22"/>
      <c r="L99" s="22"/>
      <c r="M99" s="260">
        <f>SUM(N48+AC48)/(N98+AC98)</f>
        <v>175.82386363636363</v>
      </c>
      <c r="N99" s="264"/>
      <c r="O99" s="264"/>
      <c r="Q99" s="22"/>
      <c r="R99" s="22"/>
      <c r="S99" s="22"/>
      <c r="T99" s="9" t="s">
        <v>84</v>
      </c>
      <c r="Y99" s="258">
        <f>SUM(AC48/AC98)</f>
        <v>174.92045454545453</v>
      </c>
      <c r="Z99" s="259"/>
      <c r="AA99" s="252"/>
      <c r="AB99" s="260">
        <f>SUM(Y99*4)</f>
        <v>699.6818181818181</v>
      </c>
      <c r="AC99" s="264"/>
      <c r="AD99" s="264"/>
      <c r="AE99" s="22"/>
      <c r="AF99" s="22"/>
      <c r="AG99" s="22"/>
      <c r="AH99" s="23"/>
      <c r="AI99" s="26"/>
    </row>
    <row r="100" spans="8:34" ht="12.75">
      <c r="H100" s="23"/>
      <c r="I100" s="25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/>
    </row>
    <row r="101" spans="6:34" ht="12.75">
      <c r="F101" s="263"/>
      <c r="G101" s="263"/>
      <c r="AB101" s="126"/>
      <c r="AC101" s="22"/>
      <c r="AD101" s="22"/>
      <c r="AE101" s="22"/>
      <c r="AF101" s="22"/>
      <c r="AG101" s="22"/>
      <c r="AH101" s="23"/>
    </row>
  </sheetData>
  <sheetProtection/>
  <mergeCells count="6">
    <mergeCell ref="D99:E99"/>
    <mergeCell ref="F99:G99"/>
    <mergeCell ref="M99:O99"/>
    <mergeCell ref="Y99:Z99"/>
    <mergeCell ref="F101:G101"/>
    <mergeCell ref="AB99:AD99"/>
  </mergeCells>
  <printOptions/>
  <pageMargins left="0.07874015748031496" right="0" top="0.35433070866141736" bottom="0.15748031496062992" header="0.1968503937007874" footer="0.11811023622047245"/>
  <pageSetup horizontalDpi="360" verticalDpi="360" orientation="landscape" paperSize="9" r:id="rId1"/>
  <headerFooter alignWithMargins="0">
    <oddHeader>&amp;L&amp;F&amp;C
&amp;R&amp;D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H101"/>
  <sheetViews>
    <sheetView zoomScale="80" zoomScaleNormal="80" zoomScalePageLayoutView="0" workbookViewId="0" topLeftCell="A1">
      <selection activeCell="L40" sqref="L40"/>
    </sheetView>
  </sheetViews>
  <sheetFormatPr defaultColWidth="9.140625" defaultRowHeight="12.75"/>
  <cols>
    <col min="1" max="1" width="17.57421875" style="0" customWidth="1"/>
    <col min="2" max="2" width="4.28125" style="0" customWidth="1"/>
    <col min="3" max="4" width="4.421875" style="0" customWidth="1"/>
    <col min="5" max="5" width="4.7109375" style="0" customWidth="1"/>
    <col min="6" max="6" width="4.421875" style="0" customWidth="1"/>
    <col min="7" max="8" width="4.7109375" style="0" customWidth="1"/>
    <col min="9" max="10" width="4.421875" style="0" customWidth="1"/>
    <col min="11" max="11" width="4.28125" style="0" customWidth="1"/>
    <col min="12" max="12" width="4.421875" style="0" customWidth="1"/>
    <col min="13" max="13" width="3.8515625" style="0" customWidth="1"/>
    <col min="14" max="14" width="5.28125" style="0" customWidth="1"/>
    <col min="15" max="15" width="0.85546875" style="0" customWidth="1"/>
    <col min="16" max="16" width="4.421875" style="0" customWidth="1"/>
    <col min="17" max="18" width="4.7109375" style="0" customWidth="1"/>
    <col min="19" max="20" width="4.57421875" style="0" customWidth="1"/>
    <col min="21" max="21" width="4.7109375" style="0" customWidth="1"/>
    <col min="22" max="22" width="4.421875" style="0" customWidth="1"/>
    <col min="23" max="23" width="4.28125" style="0" customWidth="1"/>
    <col min="24" max="25" width="4.421875" style="0" customWidth="1"/>
    <col min="26" max="26" width="4.28125" style="0" customWidth="1"/>
    <col min="27" max="27" width="3.28125" style="0" customWidth="1"/>
    <col min="28" max="28" width="5.7109375" style="0" customWidth="1"/>
    <col min="29" max="29" width="5.57421875" style="0" customWidth="1"/>
    <col min="30" max="31" width="4.7109375" style="0" customWidth="1"/>
    <col min="32" max="32" width="5.28125" style="0" customWidth="1"/>
    <col min="33" max="33" width="5.421875" style="11" customWidth="1"/>
    <col min="34" max="34" width="3.7109375" style="11" customWidth="1"/>
  </cols>
  <sheetData>
    <row r="2" spans="1:20" ht="13.5" customHeight="1" thickBot="1">
      <c r="A2" s="95" t="s">
        <v>58</v>
      </c>
      <c r="B2" s="9"/>
      <c r="F2" s="9" t="s">
        <v>11</v>
      </c>
      <c r="P2" s="9" t="s">
        <v>26</v>
      </c>
      <c r="R2" s="10"/>
      <c r="S2" s="10"/>
      <c r="T2" s="9"/>
    </row>
    <row r="3" spans="1:34" ht="14.25" thickBot="1" thickTop="1">
      <c r="A3" s="85" t="s">
        <v>0</v>
      </c>
      <c r="B3" s="13">
        <v>1</v>
      </c>
      <c r="C3" s="13">
        <v>2</v>
      </c>
      <c r="D3" s="13">
        <v>3</v>
      </c>
      <c r="E3" s="12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2" t="s">
        <v>12</v>
      </c>
      <c r="O3" s="29"/>
      <c r="P3" s="88">
        <v>1</v>
      </c>
      <c r="Q3" s="13">
        <v>2</v>
      </c>
      <c r="R3" s="13">
        <v>3</v>
      </c>
      <c r="S3" s="13">
        <v>4</v>
      </c>
      <c r="T3" s="13">
        <v>5</v>
      </c>
      <c r="U3" s="13">
        <v>6</v>
      </c>
      <c r="V3" s="13">
        <v>7</v>
      </c>
      <c r="W3" s="13">
        <v>8</v>
      </c>
      <c r="X3" s="13">
        <v>9</v>
      </c>
      <c r="Y3" s="13">
        <v>10</v>
      </c>
      <c r="Z3" s="13">
        <v>11</v>
      </c>
      <c r="AA3" s="13">
        <v>12</v>
      </c>
      <c r="AB3" s="33" t="s">
        <v>12</v>
      </c>
      <c r="AC3" s="110" t="s">
        <v>37</v>
      </c>
      <c r="AD3" s="31"/>
      <c r="AG3"/>
      <c r="AH3"/>
    </row>
    <row r="4" spans="1:34" ht="13.5" thickTop="1">
      <c r="A4" s="144" t="s">
        <v>64</v>
      </c>
      <c r="B4" s="19"/>
      <c r="C4" s="49"/>
      <c r="D4" s="49"/>
      <c r="E4" s="60"/>
      <c r="F4" s="60"/>
      <c r="G4" s="106"/>
      <c r="H4" s="62"/>
      <c r="I4" s="62"/>
      <c r="J4" s="49"/>
      <c r="K4" s="49"/>
      <c r="L4" s="49"/>
      <c r="M4" s="49"/>
      <c r="N4" s="54">
        <f aca="true" t="shared" si="0" ref="N4:N47">SUM(B4:M4)</f>
        <v>0</v>
      </c>
      <c r="O4" s="30"/>
      <c r="P4" s="89"/>
      <c r="Q4" s="49"/>
      <c r="R4" s="49"/>
      <c r="S4" s="49"/>
      <c r="T4" s="49"/>
      <c r="U4" s="130"/>
      <c r="V4" s="49"/>
      <c r="W4" s="49"/>
      <c r="X4" s="145"/>
      <c r="Y4" s="145"/>
      <c r="Z4" s="145"/>
      <c r="AA4" s="62"/>
      <c r="AB4" s="127">
        <f aca="true" t="shared" si="1" ref="AB4:AB47">SUM(P4:AA4)</f>
        <v>0</v>
      </c>
      <c r="AC4" s="129">
        <f aca="true" t="shared" si="2" ref="AC4:AC47">SUM(N4+AB4)</f>
        <v>0</v>
      </c>
      <c r="AD4" s="32"/>
      <c r="AG4"/>
      <c r="AH4"/>
    </row>
    <row r="5" spans="1:34" ht="12.75">
      <c r="A5" s="144" t="s">
        <v>96</v>
      </c>
      <c r="B5" s="53"/>
      <c r="C5" s="50"/>
      <c r="D5" s="50"/>
      <c r="E5" s="61"/>
      <c r="F5" s="61">
        <v>765</v>
      </c>
      <c r="G5" s="51">
        <v>626</v>
      </c>
      <c r="H5" s="63">
        <v>669</v>
      </c>
      <c r="I5" s="63">
        <v>571</v>
      </c>
      <c r="J5" s="99">
        <v>736</v>
      </c>
      <c r="K5" s="50">
        <v>709</v>
      </c>
      <c r="L5" s="50">
        <v>635</v>
      </c>
      <c r="M5" s="50"/>
      <c r="N5" s="55">
        <f t="shared" si="0"/>
        <v>4711</v>
      </c>
      <c r="O5" s="30"/>
      <c r="P5" s="90">
        <v>653</v>
      </c>
      <c r="Q5" s="50"/>
      <c r="R5" s="50"/>
      <c r="S5" s="50"/>
      <c r="T5" s="50"/>
      <c r="U5" s="51"/>
      <c r="V5" s="50">
        <v>559</v>
      </c>
      <c r="W5" s="50">
        <v>675</v>
      </c>
      <c r="X5" s="61">
        <v>625</v>
      </c>
      <c r="Y5" s="172">
        <v>746</v>
      </c>
      <c r="Z5" s="61"/>
      <c r="AA5" s="63"/>
      <c r="AB5" s="128">
        <f t="shared" si="1"/>
        <v>3258</v>
      </c>
      <c r="AC5" s="117">
        <f t="shared" si="2"/>
        <v>7969</v>
      </c>
      <c r="AD5" s="32"/>
      <c r="AG5"/>
      <c r="AH5"/>
    </row>
    <row r="6" spans="1:34" ht="12.75">
      <c r="A6" s="144" t="s">
        <v>52</v>
      </c>
      <c r="B6" s="53"/>
      <c r="C6" s="50"/>
      <c r="D6" s="50"/>
      <c r="E6" s="61"/>
      <c r="F6" s="61"/>
      <c r="G6" s="51"/>
      <c r="H6" s="63"/>
      <c r="I6" s="63"/>
      <c r="J6" s="50"/>
      <c r="K6" s="50"/>
      <c r="L6" s="50"/>
      <c r="M6" s="50"/>
      <c r="N6" s="55">
        <f t="shared" si="0"/>
        <v>0</v>
      </c>
      <c r="O6" s="30"/>
      <c r="P6" s="90"/>
      <c r="Q6" s="50"/>
      <c r="R6" s="50"/>
      <c r="S6" s="50"/>
      <c r="T6" s="50"/>
      <c r="U6" s="51"/>
      <c r="V6" s="50"/>
      <c r="W6" s="50"/>
      <c r="X6" s="61"/>
      <c r="Y6" s="61"/>
      <c r="Z6" s="61"/>
      <c r="AA6" s="63"/>
      <c r="AB6" s="128">
        <f t="shared" si="1"/>
        <v>0</v>
      </c>
      <c r="AC6" s="117">
        <f t="shared" si="2"/>
        <v>0</v>
      </c>
      <c r="AD6" s="32"/>
      <c r="AG6"/>
      <c r="AH6"/>
    </row>
    <row r="7" spans="1:34" ht="12.75">
      <c r="A7" s="144" t="s">
        <v>45</v>
      </c>
      <c r="B7" s="53">
        <v>621</v>
      </c>
      <c r="C7" s="50">
        <v>594</v>
      </c>
      <c r="D7" s="50">
        <v>632</v>
      </c>
      <c r="E7" s="61">
        <v>599</v>
      </c>
      <c r="F7" s="61">
        <v>253</v>
      </c>
      <c r="G7" s="51"/>
      <c r="H7" s="63"/>
      <c r="I7" s="63">
        <v>243</v>
      </c>
      <c r="J7" s="50">
        <v>622</v>
      </c>
      <c r="K7" s="50">
        <v>581</v>
      </c>
      <c r="L7" s="50">
        <v>670</v>
      </c>
      <c r="M7" s="50"/>
      <c r="N7" s="55">
        <f t="shared" si="0"/>
        <v>4815</v>
      </c>
      <c r="O7" s="30"/>
      <c r="P7" s="90"/>
      <c r="Q7" s="50"/>
      <c r="R7" s="50">
        <v>638</v>
      </c>
      <c r="S7" s="50">
        <v>645</v>
      </c>
      <c r="T7" s="50">
        <v>612</v>
      </c>
      <c r="U7" s="51"/>
      <c r="V7" s="50">
        <v>340</v>
      </c>
      <c r="W7" s="50"/>
      <c r="X7" s="61">
        <v>580</v>
      </c>
      <c r="Y7" s="61">
        <v>563</v>
      </c>
      <c r="Z7" s="61"/>
      <c r="AA7" s="63"/>
      <c r="AB7" s="128">
        <f t="shared" si="1"/>
        <v>3378</v>
      </c>
      <c r="AC7" s="117">
        <f t="shared" si="2"/>
        <v>8193</v>
      </c>
      <c r="AD7" s="32"/>
      <c r="AG7"/>
      <c r="AH7"/>
    </row>
    <row r="8" spans="1:34" ht="12.75">
      <c r="A8" s="144" t="s">
        <v>34</v>
      </c>
      <c r="B8" s="53"/>
      <c r="C8" s="50"/>
      <c r="D8" s="50"/>
      <c r="E8" s="61"/>
      <c r="F8" s="61"/>
      <c r="G8" s="125"/>
      <c r="H8" s="63"/>
      <c r="I8" s="63"/>
      <c r="J8" s="50"/>
      <c r="K8" s="50"/>
      <c r="L8" s="50"/>
      <c r="M8" s="50"/>
      <c r="N8" s="55">
        <f t="shared" si="0"/>
        <v>0</v>
      </c>
      <c r="O8" s="30"/>
      <c r="P8" s="90"/>
      <c r="Q8" s="50"/>
      <c r="R8" s="50"/>
      <c r="S8" s="50"/>
      <c r="T8" s="50"/>
      <c r="U8" s="51"/>
      <c r="V8" s="50"/>
      <c r="W8" s="50"/>
      <c r="X8" s="61">
        <v>629</v>
      </c>
      <c r="Y8" s="61"/>
      <c r="Z8" s="61"/>
      <c r="AA8" s="63"/>
      <c r="AB8" s="55">
        <f t="shared" si="1"/>
        <v>629</v>
      </c>
      <c r="AC8" s="115">
        <f t="shared" si="2"/>
        <v>629</v>
      </c>
      <c r="AD8" s="32"/>
      <c r="AG8"/>
      <c r="AH8"/>
    </row>
    <row r="9" spans="1:34" ht="12.75" customHeight="1">
      <c r="A9" s="144" t="s">
        <v>53</v>
      </c>
      <c r="B9" s="53"/>
      <c r="C9" s="50"/>
      <c r="D9" s="50"/>
      <c r="E9" s="61"/>
      <c r="F9" s="61"/>
      <c r="G9" s="51"/>
      <c r="H9" s="63"/>
      <c r="I9" s="63"/>
      <c r="J9" s="50"/>
      <c r="K9" s="50"/>
      <c r="L9" s="50"/>
      <c r="M9" s="50"/>
      <c r="N9" s="55">
        <f t="shared" si="0"/>
        <v>0</v>
      </c>
      <c r="O9" s="30"/>
      <c r="P9" s="90"/>
      <c r="Q9" s="50"/>
      <c r="R9" s="50"/>
      <c r="S9" s="50"/>
      <c r="T9" s="50"/>
      <c r="U9" s="51"/>
      <c r="V9" s="50"/>
      <c r="W9" s="50"/>
      <c r="X9" s="61"/>
      <c r="Y9" s="61"/>
      <c r="Z9" s="61"/>
      <c r="AA9" s="63"/>
      <c r="AB9" s="55">
        <f t="shared" si="1"/>
        <v>0</v>
      </c>
      <c r="AC9" s="115">
        <f t="shared" si="2"/>
        <v>0</v>
      </c>
      <c r="AD9" s="32"/>
      <c r="AG9"/>
      <c r="AH9"/>
    </row>
    <row r="10" spans="1:34" ht="12.75">
      <c r="A10" s="144" t="s">
        <v>54</v>
      </c>
      <c r="B10" s="53">
        <v>723</v>
      </c>
      <c r="C10" s="50"/>
      <c r="D10" s="50">
        <v>697</v>
      </c>
      <c r="E10" s="61"/>
      <c r="F10" s="61"/>
      <c r="G10" s="51"/>
      <c r="H10" s="146"/>
      <c r="I10" s="63">
        <v>643</v>
      </c>
      <c r="J10" s="99">
        <v>715</v>
      </c>
      <c r="K10" s="99">
        <v>756</v>
      </c>
      <c r="L10" s="99">
        <v>875</v>
      </c>
      <c r="M10" s="50"/>
      <c r="N10" s="55">
        <f t="shared" si="0"/>
        <v>4409</v>
      </c>
      <c r="O10" s="30"/>
      <c r="P10" s="90"/>
      <c r="Q10" s="50">
        <v>712</v>
      </c>
      <c r="R10" s="50"/>
      <c r="S10" s="50"/>
      <c r="T10" s="50"/>
      <c r="U10" s="51"/>
      <c r="V10" s="50">
        <v>380</v>
      </c>
      <c r="W10" s="50">
        <v>732</v>
      </c>
      <c r="X10" s="172">
        <v>750</v>
      </c>
      <c r="Y10" s="61">
        <v>693</v>
      </c>
      <c r="Z10" s="61"/>
      <c r="AA10" s="63"/>
      <c r="AB10" s="55">
        <f t="shared" si="1"/>
        <v>3267</v>
      </c>
      <c r="AC10" s="115">
        <f t="shared" si="2"/>
        <v>7676</v>
      </c>
      <c r="AD10" s="32"/>
      <c r="AG10"/>
      <c r="AH10"/>
    </row>
    <row r="11" spans="1:34" ht="12.75">
      <c r="A11" s="144" t="s">
        <v>97</v>
      </c>
      <c r="B11" s="53"/>
      <c r="C11" s="50"/>
      <c r="D11" s="50"/>
      <c r="E11" s="61"/>
      <c r="F11" s="61"/>
      <c r="G11" s="51"/>
      <c r="H11" s="63"/>
      <c r="I11" s="63"/>
      <c r="J11" s="50"/>
      <c r="K11" s="50"/>
      <c r="L11" s="50"/>
      <c r="M11" s="50"/>
      <c r="N11" s="55">
        <f t="shared" si="0"/>
        <v>0</v>
      </c>
      <c r="O11" s="30"/>
      <c r="P11" s="90"/>
      <c r="Q11" s="50"/>
      <c r="R11" s="50"/>
      <c r="S11" s="50"/>
      <c r="T11" s="50"/>
      <c r="U11" s="51"/>
      <c r="V11" s="50"/>
      <c r="W11" s="50"/>
      <c r="X11" s="61"/>
      <c r="Y11" s="61"/>
      <c r="Z11" s="61"/>
      <c r="AA11" s="63"/>
      <c r="AB11" s="55">
        <f t="shared" si="1"/>
        <v>0</v>
      </c>
      <c r="AC11" s="115">
        <f t="shared" si="2"/>
        <v>0</v>
      </c>
      <c r="AD11" s="32"/>
      <c r="AG11"/>
      <c r="AH11"/>
    </row>
    <row r="12" spans="1:34" ht="12.75">
      <c r="A12" s="144" t="s">
        <v>32</v>
      </c>
      <c r="B12" s="53"/>
      <c r="C12" s="50"/>
      <c r="D12" s="50"/>
      <c r="E12" s="61"/>
      <c r="F12" s="61"/>
      <c r="G12" s="51"/>
      <c r="H12" s="63"/>
      <c r="I12" s="63"/>
      <c r="J12" s="50"/>
      <c r="K12" s="50"/>
      <c r="L12" s="50"/>
      <c r="M12" s="50"/>
      <c r="N12" s="55">
        <f t="shared" si="0"/>
        <v>0</v>
      </c>
      <c r="O12" s="30"/>
      <c r="P12" s="90"/>
      <c r="Q12" s="50">
        <v>637</v>
      </c>
      <c r="R12" s="50"/>
      <c r="S12" s="50"/>
      <c r="T12" s="50"/>
      <c r="U12" s="51"/>
      <c r="V12" s="50"/>
      <c r="W12" s="50"/>
      <c r="X12" s="61"/>
      <c r="Y12" s="61"/>
      <c r="Z12" s="61"/>
      <c r="AA12" s="63"/>
      <c r="AB12" s="55">
        <f t="shared" si="1"/>
        <v>637</v>
      </c>
      <c r="AC12" s="115">
        <f t="shared" si="2"/>
        <v>637</v>
      </c>
      <c r="AD12" s="32"/>
      <c r="AG12"/>
      <c r="AH12"/>
    </row>
    <row r="13" spans="1:34" ht="12.75">
      <c r="A13" s="144" t="s">
        <v>65</v>
      </c>
      <c r="B13" s="53"/>
      <c r="C13" s="50"/>
      <c r="D13" s="50"/>
      <c r="E13" s="61"/>
      <c r="F13" s="61"/>
      <c r="G13" s="51"/>
      <c r="H13" s="63"/>
      <c r="I13" s="63"/>
      <c r="J13" s="50"/>
      <c r="K13" s="50"/>
      <c r="L13" s="50"/>
      <c r="M13" s="50"/>
      <c r="N13" s="55">
        <f t="shared" si="0"/>
        <v>0</v>
      </c>
      <c r="O13" s="30"/>
      <c r="P13" s="90"/>
      <c r="Q13" s="50"/>
      <c r="R13" s="50"/>
      <c r="S13" s="50"/>
      <c r="T13" s="50"/>
      <c r="U13" s="51"/>
      <c r="V13" s="50"/>
      <c r="W13" s="50"/>
      <c r="X13" s="61"/>
      <c r="Y13" s="61"/>
      <c r="Z13" s="61"/>
      <c r="AA13" s="63"/>
      <c r="AB13" s="55">
        <f t="shared" si="1"/>
        <v>0</v>
      </c>
      <c r="AC13" s="115">
        <f t="shared" si="2"/>
        <v>0</v>
      </c>
      <c r="AD13" s="32"/>
      <c r="AG13"/>
      <c r="AH13"/>
    </row>
    <row r="14" spans="1:34" ht="12.75">
      <c r="A14" s="144" t="s">
        <v>66</v>
      </c>
      <c r="B14" s="53"/>
      <c r="C14" s="50"/>
      <c r="D14" s="50"/>
      <c r="E14" s="61"/>
      <c r="F14" s="61"/>
      <c r="G14" s="51"/>
      <c r="H14" s="63"/>
      <c r="I14" s="63"/>
      <c r="J14" s="50"/>
      <c r="K14" s="50"/>
      <c r="L14" s="50"/>
      <c r="M14" s="50"/>
      <c r="N14" s="55">
        <f t="shared" si="0"/>
        <v>0</v>
      </c>
      <c r="O14" s="30"/>
      <c r="P14" s="90"/>
      <c r="Q14" s="50"/>
      <c r="R14" s="50"/>
      <c r="S14" s="50"/>
      <c r="T14" s="50"/>
      <c r="U14" s="51"/>
      <c r="V14" s="50"/>
      <c r="W14" s="50"/>
      <c r="X14" s="61"/>
      <c r="Y14" s="61"/>
      <c r="Z14" s="61"/>
      <c r="AA14" s="63"/>
      <c r="AB14" s="55">
        <f t="shared" si="1"/>
        <v>0</v>
      </c>
      <c r="AC14" s="115">
        <f t="shared" si="2"/>
        <v>0</v>
      </c>
      <c r="AD14" s="32"/>
      <c r="AG14"/>
      <c r="AH14"/>
    </row>
    <row r="15" spans="1:34" ht="12.75">
      <c r="A15" s="144" t="s">
        <v>67</v>
      </c>
      <c r="B15" s="53"/>
      <c r="C15" s="50">
        <v>598</v>
      </c>
      <c r="D15" s="50">
        <v>595</v>
      </c>
      <c r="E15" s="61">
        <v>615</v>
      </c>
      <c r="F15" s="61">
        <v>759</v>
      </c>
      <c r="G15" s="51">
        <v>763</v>
      </c>
      <c r="H15" s="63"/>
      <c r="I15" s="63"/>
      <c r="J15" s="50"/>
      <c r="K15" s="50"/>
      <c r="L15" s="50"/>
      <c r="M15" s="50"/>
      <c r="N15" s="55">
        <f t="shared" si="0"/>
        <v>3330</v>
      </c>
      <c r="O15" s="30"/>
      <c r="P15" s="90">
        <v>578</v>
      </c>
      <c r="Q15" s="50"/>
      <c r="R15" s="50">
        <v>624</v>
      </c>
      <c r="S15" s="50">
        <v>600</v>
      </c>
      <c r="T15" s="50">
        <v>672</v>
      </c>
      <c r="U15" s="51"/>
      <c r="V15" s="50"/>
      <c r="W15" s="50"/>
      <c r="X15" s="61"/>
      <c r="Y15" s="61"/>
      <c r="Z15" s="61"/>
      <c r="AA15" s="63"/>
      <c r="AB15" s="55">
        <f t="shared" si="1"/>
        <v>2474</v>
      </c>
      <c r="AC15" s="115">
        <f t="shared" si="2"/>
        <v>5804</v>
      </c>
      <c r="AD15" s="32"/>
      <c r="AG15"/>
      <c r="AH15"/>
    </row>
    <row r="16" spans="1:34" ht="12.75">
      <c r="A16" s="144" t="s">
        <v>98</v>
      </c>
      <c r="B16" s="53"/>
      <c r="C16" s="50"/>
      <c r="D16" s="50"/>
      <c r="E16" s="61"/>
      <c r="F16" s="61"/>
      <c r="G16" s="51"/>
      <c r="H16" s="63"/>
      <c r="I16" s="63"/>
      <c r="J16" s="50"/>
      <c r="K16" s="50"/>
      <c r="L16" s="50"/>
      <c r="M16" s="50"/>
      <c r="N16" s="55">
        <f t="shared" si="0"/>
        <v>0</v>
      </c>
      <c r="O16" s="30"/>
      <c r="P16" s="90"/>
      <c r="Q16" s="50"/>
      <c r="R16" s="50"/>
      <c r="S16" s="50"/>
      <c r="T16" s="50"/>
      <c r="U16" s="51"/>
      <c r="V16" s="50"/>
      <c r="W16" s="50"/>
      <c r="X16" s="61"/>
      <c r="Y16" s="61"/>
      <c r="Z16" s="61"/>
      <c r="AA16" s="63"/>
      <c r="AB16" s="55">
        <f t="shared" si="1"/>
        <v>0</v>
      </c>
      <c r="AC16" s="115">
        <f t="shared" si="2"/>
        <v>0</v>
      </c>
      <c r="AD16" s="32"/>
      <c r="AG16"/>
      <c r="AH16"/>
    </row>
    <row r="17" spans="1:34" ht="12.75">
      <c r="A17" s="144" t="s">
        <v>68</v>
      </c>
      <c r="B17" s="53"/>
      <c r="C17" s="50">
        <v>839</v>
      </c>
      <c r="D17" s="50"/>
      <c r="E17" s="61"/>
      <c r="F17" s="61"/>
      <c r="G17" s="51"/>
      <c r="H17" s="146">
        <v>731</v>
      </c>
      <c r="I17" s="63"/>
      <c r="J17" s="50"/>
      <c r="K17" s="50"/>
      <c r="L17" s="50"/>
      <c r="M17" s="50"/>
      <c r="N17" s="55">
        <f t="shared" si="0"/>
        <v>1570</v>
      </c>
      <c r="O17" s="30"/>
      <c r="P17" s="90"/>
      <c r="Q17" s="50"/>
      <c r="R17" s="50"/>
      <c r="S17" s="50"/>
      <c r="T17" s="50"/>
      <c r="U17" s="51"/>
      <c r="V17" s="50"/>
      <c r="W17" s="50"/>
      <c r="X17" s="61"/>
      <c r="Y17" s="61"/>
      <c r="Z17" s="61"/>
      <c r="AA17" s="63"/>
      <c r="AB17" s="55">
        <f t="shared" si="1"/>
        <v>0</v>
      </c>
      <c r="AC17" s="115">
        <f t="shared" si="2"/>
        <v>1570</v>
      </c>
      <c r="AD17" s="32"/>
      <c r="AG17"/>
      <c r="AH17"/>
    </row>
    <row r="18" spans="1:34" ht="12.75">
      <c r="A18" s="144" t="s">
        <v>99</v>
      </c>
      <c r="B18" s="53"/>
      <c r="C18" s="50">
        <v>588</v>
      </c>
      <c r="D18" s="50">
        <v>250</v>
      </c>
      <c r="E18" s="61">
        <v>423</v>
      </c>
      <c r="F18" s="61">
        <v>607</v>
      </c>
      <c r="G18" s="51">
        <v>624</v>
      </c>
      <c r="H18" s="63">
        <v>652</v>
      </c>
      <c r="I18" s="63">
        <v>656</v>
      </c>
      <c r="J18" s="50">
        <v>651</v>
      </c>
      <c r="K18" s="50">
        <v>671</v>
      </c>
      <c r="L18" s="50">
        <v>654</v>
      </c>
      <c r="M18" s="50"/>
      <c r="N18" s="55">
        <f t="shared" si="0"/>
        <v>5776</v>
      </c>
      <c r="O18" s="30"/>
      <c r="P18" s="90">
        <v>340</v>
      </c>
      <c r="Q18" s="50"/>
      <c r="R18" s="50">
        <v>597</v>
      </c>
      <c r="S18" s="50">
        <v>576</v>
      </c>
      <c r="T18" s="50">
        <v>307</v>
      </c>
      <c r="U18" s="51"/>
      <c r="V18" s="50">
        <v>651</v>
      </c>
      <c r="W18" s="50">
        <v>575</v>
      </c>
      <c r="X18" s="61">
        <v>251</v>
      </c>
      <c r="Y18" s="61">
        <v>359</v>
      </c>
      <c r="Z18" s="61"/>
      <c r="AA18" s="63"/>
      <c r="AB18" s="55">
        <f t="shared" si="1"/>
        <v>3656</v>
      </c>
      <c r="AC18" s="115">
        <f t="shared" si="2"/>
        <v>9432</v>
      </c>
      <c r="AD18" s="32"/>
      <c r="AG18"/>
      <c r="AH18"/>
    </row>
    <row r="19" spans="1:34" ht="12.75">
      <c r="A19" s="144" t="s">
        <v>33</v>
      </c>
      <c r="B19" s="53"/>
      <c r="C19" s="50"/>
      <c r="D19" s="50"/>
      <c r="E19" s="61"/>
      <c r="F19" s="61"/>
      <c r="G19" s="51"/>
      <c r="H19" s="63"/>
      <c r="I19" s="63"/>
      <c r="J19" s="50"/>
      <c r="K19" s="50"/>
      <c r="L19" s="50"/>
      <c r="M19" s="50"/>
      <c r="N19" s="55">
        <f t="shared" si="0"/>
        <v>0</v>
      </c>
      <c r="O19" s="30"/>
      <c r="P19" s="90"/>
      <c r="Q19" s="50">
        <v>689</v>
      </c>
      <c r="R19" s="50"/>
      <c r="S19" s="50"/>
      <c r="T19" s="50"/>
      <c r="U19" s="51"/>
      <c r="V19" s="99">
        <v>724</v>
      </c>
      <c r="W19" s="50">
        <v>657</v>
      </c>
      <c r="X19" s="61"/>
      <c r="Y19" s="61"/>
      <c r="Z19" s="61"/>
      <c r="AA19" s="63"/>
      <c r="AB19" s="55">
        <f t="shared" si="1"/>
        <v>2070</v>
      </c>
      <c r="AC19" s="115">
        <f t="shared" si="2"/>
        <v>2070</v>
      </c>
      <c r="AD19" s="32"/>
      <c r="AG19"/>
      <c r="AH19"/>
    </row>
    <row r="20" spans="1:34" ht="12.75">
      <c r="A20" s="144" t="s">
        <v>55</v>
      </c>
      <c r="B20" s="53"/>
      <c r="C20" s="50"/>
      <c r="D20" s="50"/>
      <c r="E20" s="61"/>
      <c r="F20" s="61"/>
      <c r="G20" s="51"/>
      <c r="H20" s="63"/>
      <c r="I20" s="63"/>
      <c r="J20" s="50"/>
      <c r="K20" s="50"/>
      <c r="L20" s="50"/>
      <c r="M20" s="50"/>
      <c r="N20" s="55">
        <f t="shared" si="0"/>
        <v>0</v>
      </c>
      <c r="O20" s="30"/>
      <c r="P20" s="90"/>
      <c r="Q20" s="50"/>
      <c r="R20" s="50"/>
      <c r="S20" s="50"/>
      <c r="T20" s="50"/>
      <c r="U20" s="51"/>
      <c r="V20" s="50"/>
      <c r="W20" s="50"/>
      <c r="X20" s="61"/>
      <c r="Y20" s="61"/>
      <c r="Z20" s="61"/>
      <c r="AA20" s="63"/>
      <c r="AB20" s="55">
        <f t="shared" si="1"/>
        <v>0</v>
      </c>
      <c r="AC20" s="115">
        <f t="shared" si="2"/>
        <v>0</v>
      </c>
      <c r="AD20" s="32"/>
      <c r="AG20"/>
      <c r="AH20"/>
    </row>
    <row r="21" spans="1:34" ht="12.75">
      <c r="A21" s="144" t="s">
        <v>100</v>
      </c>
      <c r="B21" s="53"/>
      <c r="C21" s="50"/>
      <c r="D21" s="50"/>
      <c r="E21" s="61"/>
      <c r="F21" s="61"/>
      <c r="G21" s="51"/>
      <c r="H21" s="63"/>
      <c r="I21" s="63"/>
      <c r="J21" s="50"/>
      <c r="K21" s="50"/>
      <c r="L21" s="50"/>
      <c r="M21" s="50"/>
      <c r="N21" s="55">
        <f t="shared" si="0"/>
        <v>0</v>
      </c>
      <c r="O21" s="30"/>
      <c r="P21" s="90"/>
      <c r="Q21" s="50"/>
      <c r="R21" s="50"/>
      <c r="S21" s="50"/>
      <c r="T21" s="50"/>
      <c r="U21" s="51"/>
      <c r="V21" s="50"/>
      <c r="W21" s="50"/>
      <c r="X21" s="61"/>
      <c r="Y21" s="61"/>
      <c r="Z21" s="61"/>
      <c r="AA21" s="63"/>
      <c r="AB21" s="55">
        <f t="shared" si="1"/>
        <v>0</v>
      </c>
      <c r="AC21" s="115">
        <f t="shared" si="2"/>
        <v>0</v>
      </c>
      <c r="AD21" s="32"/>
      <c r="AG21"/>
      <c r="AH21"/>
    </row>
    <row r="22" spans="1:34" ht="12.75">
      <c r="A22" s="144" t="s">
        <v>101</v>
      </c>
      <c r="B22" s="53">
        <v>584</v>
      </c>
      <c r="C22" s="50">
        <v>604</v>
      </c>
      <c r="D22" s="50">
        <v>582</v>
      </c>
      <c r="E22" s="61">
        <v>547</v>
      </c>
      <c r="F22" s="61">
        <v>605</v>
      </c>
      <c r="G22" s="102">
        <v>580</v>
      </c>
      <c r="H22" s="64"/>
      <c r="I22" s="63">
        <v>330</v>
      </c>
      <c r="J22" s="58">
        <v>622</v>
      </c>
      <c r="K22" s="58">
        <v>449</v>
      </c>
      <c r="L22" s="58">
        <v>608</v>
      </c>
      <c r="M22" s="50"/>
      <c r="N22" s="55">
        <f t="shared" si="0"/>
        <v>5511</v>
      </c>
      <c r="O22" s="30"/>
      <c r="P22" s="90"/>
      <c r="Q22" s="58">
        <v>650</v>
      </c>
      <c r="R22" s="58"/>
      <c r="S22" s="58">
        <v>643</v>
      </c>
      <c r="T22" s="58">
        <v>349</v>
      </c>
      <c r="U22" s="51"/>
      <c r="V22" s="50">
        <v>563</v>
      </c>
      <c r="W22" s="50">
        <v>611</v>
      </c>
      <c r="X22" s="78">
        <v>610</v>
      </c>
      <c r="Y22" s="78">
        <v>652</v>
      </c>
      <c r="Z22" s="78"/>
      <c r="AA22" s="64"/>
      <c r="AB22" s="55">
        <f t="shared" si="1"/>
        <v>4078</v>
      </c>
      <c r="AC22" s="115">
        <f t="shared" si="2"/>
        <v>9589</v>
      </c>
      <c r="AD22" s="32"/>
      <c r="AG22"/>
      <c r="AH22"/>
    </row>
    <row r="23" spans="1:34" ht="12.75">
      <c r="A23" s="144" t="s">
        <v>38</v>
      </c>
      <c r="B23" s="53"/>
      <c r="C23" s="72"/>
      <c r="D23" s="72"/>
      <c r="E23" s="73"/>
      <c r="F23" s="73"/>
      <c r="G23" s="102"/>
      <c r="H23" s="64"/>
      <c r="I23" s="63"/>
      <c r="J23" s="58"/>
      <c r="K23" s="58"/>
      <c r="L23" s="58"/>
      <c r="M23" s="50"/>
      <c r="N23" s="55">
        <f t="shared" si="0"/>
        <v>0</v>
      </c>
      <c r="O23" s="30"/>
      <c r="P23" s="90"/>
      <c r="Q23" s="58"/>
      <c r="R23" s="58"/>
      <c r="S23" s="58"/>
      <c r="T23" s="58"/>
      <c r="U23" s="131"/>
      <c r="V23" s="50"/>
      <c r="W23" s="50"/>
      <c r="X23" s="78"/>
      <c r="Y23" s="78"/>
      <c r="Z23" s="78"/>
      <c r="AA23" s="64"/>
      <c r="AB23" s="55">
        <f t="shared" si="1"/>
        <v>0</v>
      </c>
      <c r="AC23" s="115">
        <f t="shared" si="2"/>
        <v>0</v>
      </c>
      <c r="AD23" s="32"/>
      <c r="AG23"/>
      <c r="AH23"/>
    </row>
    <row r="24" spans="1:34" ht="12.75">
      <c r="A24" s="144" t="s">
        <v>9</v>
      </c>
      <c r="B24" s="53">
        <v>681</v>
      </c>
      <c r="C24" s="72"/>
      <c r="D24" s="72"/>
      <c r="E24" s="73">
        <v>678</v>
      </c>
      <c r="F24" s="73"/>
      <c r="G24" s="107"/>
      <c r="H24" s="64">
        <v>288</v>
      </c>
      <c r="I24" s="63"/>
      <c r="J24" s="58"/>
      <c r="K24" s="58">
        <v>661</v>
      </c>
      <c r="L24" s="58"/>
      <c r="M24" s="99"/>
      <c r="N24" s="55">
        <f t="shared" si="0"/>
        <v>2308</v>
      </c>
      <c r="O24" s="30"/>
      <c r="P24" s="90"/>
      <c r="Q24" s="58"/>
      <c r="R24" s="58">
        <v>619</v>
      </c>
      <c r="S24" s="58">
        <v>649</v>
      </c>
      <c r="T24" s="58">
        <v>619</v>
      </c>
      <c r="U24" s="131"/>
      <c r="V24" s="50">
        <v>531</v>
      </c>
      <c r="W24" s="50">
        <v>166</v>
      </c>
      <c r="X24" s="78">
        <v>700</v>
      </c>
      <c r="Y24" s="78">
        <v>566</v>
      </c>
      <c r="Z24" s="78"/>
      <c r="AA24" s="64"/>
      <c r="AB24" s="55">
        <f t="shared" si="1"/>
        <v>3850</v>
      </c>
      <c r="AC24" s="115">
        <f t="shared" si="2"/>
        <v>6158</v>
      </c>
      <c r="AD24" s="32"/>
      <c r="AG24"/>
      <c r="AH24"/>
    </row>
    <row r="25" spans="1:34" ht="12.75">
      <c r="A25" s="144" t="s">
        <v>56</v>
      </c>
      <c r="B25" s="53"/>
      <c r="C25" s="50"/>
      <c r="D25" s="50">
        <v>711</v>
      </c>
      <c r="E25" s="61"/>
      <c r="F25" s="61"/>
      <c r="G25" s="102"/>
      <c r="H25" s="64"/>
      <c r="I25" s="63"/>
      <c r="J25" s="58"/>
      <c r="K25" s="58"/>
      <c r="L25" s="58"/>
      <c r="M25" s="50"/>
      <c r="N25" s="55">
        <f t="shared" si="0"/>
        <v>711</v>
      </c>
      <c r="O25" s="30"/>
      <c r="P25" s="90">
        <v>638</v>
      </c>
      <c r="Q25" s="249">
        <v>749</v>
      </c>
      <c r="R25" s="58">
        <v>316</v>
      </c>
      <c r="S25" s="58"/>
      <c r="T25" s="58"/>
      <c r="U25" s="51"/>
      <c r="V25" s="50"/>
      <c r="W25" s="50"/>
      <c r="X25" s="78"/>
      <c r="Y25" s="78"/>
      <c r="Z25" s="78"/>
      <c r="AA25" s="64"/>
      <c r="AB25" s="55">
        <f t="shared" si="1"/>
        <v>1703</v>
      </c>
      <c r="AC25" s="115">
        <f t="shared" si="2"/>
        <v>2414</v>
      </c>
      <c r="AD25" s="32"/>
      <c r="AG25"/>
      <c r="AH25"/>
    </row>
    <row r="26" spans="1:34" ht="12.75">
      <c r="A26" s="144" t="s">
        <v>102</v>
      </c>
      <c r="B26" s="59"/>
      <c r="C26" s="58"/>
      <c r="D26" s="58"/>
      <c r="E26" s="58"/>
      <c r="F26" s="78"/>
      <c r="G26" s="102"/>
      <c r="H26" s="64"/>
      <c r="I26" s="64"/>
      <c r="J26" s="58"/>
      <c r="K26" s="58">
        <v>675</v>
      </c>
      <c r="L26" s="58"/>
      <c r="M26" s="50"/>
      <c r="N26" s="55">
        <f t="shared" si="0"/>
        <v>675</v>
      </c>
      <c r="O26" s="30"/>
      <c r="P26" s="193">
        <v>715</v>
      </c>
      <c r="Q26" s="58"/>
      <c r="R26" s="58"/>
      <c r="S26" s="249">
        <v>845</v>
      </c>
      <c r="T26" s="58"/>
      <c r="U26" s="102"/>
      <c r="V26" s="58"/>
      <c r="W26" s="58"/>
      <c r="X26" s="78"/>
      <c r="Y26" s="78"/>
      <c r="Z26" s="78"/>
      <c r="AA26" s="64"/>
      <c r="AB26" s="55">
        <f t="shared" si="1"/>
        <v>1560</v>
      </c>
      <c r="AC26" s="115">
        <f t="shared" si="2"/>
        <v>2235</v>
      </c>
      <c r="AD26" s="32"/>
      <c r="AG26"/>
      <c r="AH26"/>
    </row>
    <row r="27" spans="1:34" ht="12.75">
      <c r="A27" s="144" t="s">
        <v>46</v>
      </c>
      <c r="B27" s="59"/>
      <c r="C27" s="58">
        <v>304</v>
      </c>
      <c r="D27" s="58">
        <v>269</v>
      </c>
      <c r="E27" s="58">
        <v>135</v>
      </c>
      <c r="F27" s="78"/>
      <c r="G27" s="102"/>
      <c r="H27" s="64">
        <v>370</v>
      </c>
      <c r="I27" s="64"/>
      <c r="J27" s="58"/>
      <c r="K27" s="58">
        <v>277</v>
      </c>
      <c r="L27" s="58">
        <v>610</v>
      </c>
      <c r="M27" s="50"/>
      <c r="N27" s="55">
        <f t="shared" si="0"/>
        <v>1965</v>
      </c>
      <c r="O27" s="30"/>
      <c r="P27" s="93">
        <v>108</v>
      </c>
      <c r="Q27" s="58"/>
      <c r="R27" s="58"/>
      <c r="S27" s="58"/>
      <c r="T27" s="58"/>
      <c r="U27" s="102"/>
      <c r="V27" s="50"/>
      <c r="W27" s="58">
        <v>455</v>
      </c>
      <c r="X27" s="78"/>
      <c r="Y27" s="78"/>
      <c r="Z27" s="78"/>
      <c r="AA27" s="64"/>
      <c r="AB27" s="55">
        <f t="shared" si="1"/>
        <v>563</v>
      </c>
      <c r="AC27" s="115">
        <f t="shared" si="2"/>
        <v>2528</v>
      </c>
      <c r="AD27" s="32"/>
      <c r="AG27"/>
      <c r="AH27"/>
    </row>
    <row r="28" spans="1:34" ht="12.75">
      <c r="A28" s="144" t="s">
        <v>69</v>
      </c>
      <c r="B28" s="53"/>
      <c r="C28" s="50"/>
      <c r="D28" s="50"/>
      <c r="E28" s="61"/>
      <c r="F28" s="61"/>
      <c r="G28" s="51"/>
      <c r="H28" s="63"/>
      <c r="I28" s="63"/>
      <c r="J28" s="50">
        <v>683</v>
      </c>
      <c r="K28" s="50"/>
      <c r="L28" s="50"/>
      <c r="M28" s="50"/>
      <c r="N28" s="55">
        <f t="shared" si="0"/>
        <v>683</v>
      </c>
      <c r="O28" s="30"/>
      <c r="P28" s="90">
        <v>640</v>
      </c>
      <c r="Q28" s="50">
        <v>719</v>
      </c>
      <c r="R28" s="50"/>
      <c r="S28" s="50"/>
      <c r="T28" s="50"/>
      <c r="U28" s="51"/>
      <c r="V28" s="50"/>
      <c r="W28" s="50"/>
      <c r="X28" s="61"/>
      <c r="Y28" s="61"/>
      <c r="Z28" s="61"/>
      <c r="AA28" s="63"/>
      <c r="AB28" s="55">
        <f t="shared" si="1"/>
        <v>1359</v>
      </c>
      <c r="AC28" s="115">
        <f t="shared" si="2"/>
        <v>2042</v>
      </c>
      <c r="AD28" s="32"/>
      <c r="AG28"/>
      <c r="AH28"/>
    </row>
    <row r="29" spans="1:34" ht="12.75">
      <c r="A29" s="144" t="s">
        <v>103</v>
      </c>
      <c r="B29" s="53"/>
      <c r="C29" s="50">
        <v>280</v>
      </c>
      <c r="D29" s="50">
        <v>687</v>
      </c>
      <c r="E29" s="61">
        <v>633</v>
      </c>
      <c r="F29" s="61">
        <v>441</v>
      </c>
      <c r="G29" s="51"/>
      <c r="H29" s="63">
        <v>638</v>
      </c>
      <c r="I29" s="63">
        <v>778</v>
      </c>
      <c r="J29" s="50">
        <v>621</v>
      </c>
      <c r="K29" s="50">
        <v>424</v>
      </c>
      <c r="L29" s="50">
        <v>581</v>
      </c>
      <c r="M29" s="50"/>
      <c r="N29" s="55">
        <f t="shared" si="0"/>
        <v>5083</v>
      </c>
      <c r="O29" s="30"/>
      <c r="P29" s="90">
        <v>647</v>
      </c>
      <c r="Q29" s="50"/>
      <c r="R29" s="50">
        <v>678</v>
      </c>
      <c r="S29" s="50">
        <v>674</v>
      </c>
      <c r="T29" s="50">
        <v>690</v>
      </c>
      <c r="U29" s="51"/>
      <c r="V29" s="50">
        <v>656</v>
      </c>
      <c r="W29" s="50">
        <v>571</v>
      </c>
      <c r="X29" s="61"/>
      <c r="Y29" s="61"/>
      <c r="Z29" s="61"/>
      <c r="AA29" s="63"/>
      <c r="AB29" s="55">
        <f t="shared" si="1"/>
        <v>3916</v>
      </c>
      <c r="AC29" s="115">
        <f t="shared" si="2"/>
        <v>8999</v>
      </c>
      <c r="AD29" s="32"/>
      <c r="AG29"/>
      <c r="AH29"/>
    </row>
    <row r="30" spans="1:34" ht="12.75">
      <c r="A30" s="144" t="s">
        <v>70</v>
      </c>
      <c r="B30" s="194">
        <v>730</v>
      </c>
      <c r="C30" s="50"/>
      <c r="D30" s="50"/>
      <c r="E30" s="61"/>
      <c r="F30" s="61"/>
      <c r="G30" s="51"/>
      <c r="H30" s="63"/>
      <c r="I30" s="63"/>
      <c r="J30" s="50"/>
      <c r="K30" s="50"/>
      <c r="L30" s="50"/>
      <c r="M30" s="50"/>
      <c r="N30" s="55">
        <f t="shared" si="0"/>
        <v>730</v>
      </c>
      <c r="O30" s="30"/>
      <c r="P30" s="90"/>
      <c r="Q30" s="50"/>
      <c r="R30" s="50"/>
      <c r="S30" s="50"/>
      <c r="T30" s="50"/>
      <c r="U30" s="51"/>
      <c r="V30" s="50"/>
      <c r="W30" s="50"/>
      <c r="X30" s="61"/>
      <c r="Y30" s="61"/>
      <c r="Z30" s="61"/>
      <c r="AA30" s="63"/>
      <c r="AB30" s="55">
        <f t="shared" si="1"/>
        <v>0</v>
      </c>
      <c r="AC30" s="115">
        <f t="shared" si="2"/>
        <v>730</v>
      </c>
      <c r="AD30" s="32"/>
      <c r="AG30"/>
      <c r="AH30"/>
    </row>
    <row r="31" spans="1:34" ht="12.75">
      <c r="A31" s="144" t="s">
        <v>71</v>
      </c>
      <c r="B31" s="53"/>
      <c r="C31" s="50"/>
      <c r="D31" s="50"/>
      <c r="E31" s="61"/>
      <c r="F31" s="61"/>
      <c r="G31" s="51"/>
      <c r="H31" s="63"/>
      <c r="I31" s="63"/>
      <c r="J31" s="50"/>
      <c r="K31" s="50"/>
      <c r="L31" s="50"/>
      <c r="M31" s="50"/>
      <c r="N31" s="55">
        <f t="shared" si="0"/>
        <v>0</v>
      </c>
      <c r="O31" s="30"/>
      <c r="P31" s="90"/>
      <c r="Q31" s="50"/>
      <c r="R31" s="50"/>
      <c r="S31" s="50"/>
      <c r="T31" s="50"/>
      <c r="U31" s="51"/>
      <c r="V31" s="50"/>
      <c r="W31" s="50"/>
      <c r="X31" s="61"/>
      <c r="Y31" s="61"/>
      <c r="Z31" s="61"/>
      <c r="AA31" s="63"/>
      <c r="AB31" s="55">
        <f t="shared" si="1"/>
        <v>0</v>
      </c>
      <c r="AC31" s="115">
        <f t="shared" si="2"/>
        <v>0</v>
      </c>
      <c r="AD31" s="32"/>
      <c r="AG31"/>
      <c r="AH31"/>
    </row>
    <row r="32" spans="1:34" ht="12.75">
      <c r="A32" s="144" t="s">
        <v>72</v>
      </c>
      <c r="B32" s="53"/>
      <c r="C32" s="50"/>
      <c r="D32" s="50"/>
      <c r="E32" s="61"/>
      <c r="F32" s="61"/>
      <c r="G32" s="51">
        <v>720</v>
      </c>
      <c r="H32" s="63"/>
      <c r="I32" s="63"/>
      <c r="J32" s="50"/>
      <c r="K32" s="50"/>
      <c r="L32" s="50"/>
      <c r="M32" s="50"/>
      <c r="N32" s="55">
        <f t="shared" si="0"/>
        <v>720</v>
      </c>
      <c r="O32" s="30"/>
      <c r="P32" s="90"/>
      <c r="Q32" s="50">
        <v>633</v>
      </c>
      <c r="R32" s="50"/>
      <c r="S32" s="50"/>
      <c r="T32" s="50"/>
      <c r="U32" s="51"/>
      <c r="V32" s="50"/>
      <c r="W32" s="99">
        <v>780</v>
      </c>
      <c r="X32" s="61"/>
      <c r="Y32" s="61"/>
      <c r="Z32" s="61"/>
      <c r="AA32" s="63"/>
      <c r="AB32" s="55">
        <f t="shared" si="1"/>
        <v>1413</v>
      </c>
      <c r="AC32" s="115">
        <f t="shared" si="2"/>
        <v>2133</v>
      </c>
      <c r="AD32" s="32"/>
      <c r="AG32"/>
      <c r="AH32"/>
    </row>
    <row r="33" spans="1:34" ht="12.75">
      <c r="A33" s="144" t="s">
        <v>73</v>
      </c>
      <c r="B33" s="53"/>
      <c r="C33" s="50"/>
      <c r="D33" s="50"/>
      <c r="E33" s="61"/>
      <c r="F33" s="61"/>
      <c r="G33" s="51"/>
      <c r="H33" s="63"/>
      <c r="I33" s="146">
        <v>780</v>
      </c>
      <c r="J33" s="50"/>
      <c r="K33" s="50"/>
      <c r="L33" s="50"/>
      <c r="M33" s="50"/>
      <c r="N33" s="55">
        <f t="shared" si="0"/>
        <v>780</v>
      </c>
      <c r="O33" s="30"/>
      <c r="P33" s="90"/>
      <c r="Q33" s="50"/>
      <c r="R33" s="50"/>
      <c r="S33" s="50"/>
      <c r="T33" s="50"/>
      <c r="U33" s="51"/>
      <c r="V33" s="50"/>
      <c r="W33" s="50"/>
      <c r="X33" s="61"/>
      <c r="Y33" s="61"/>
      <c r="Z33" s="61"/>
      <c r="AA33" s="63"/>
      <c r="AB33" s="55">
        <f t="shared" si="1"/>
        <v>0</v>
      </c>
      <c r="AC33" s="115">
        <f t="shared" si="2"/>
        <v>780</v>
      </c>
      <c r="AD33" s="32"/>
      <c r="AG33"/>
      <c r="AH33"/>
    </row>
    <row r="34" spans="1:34" ht="12.75">
      <c r="A34" s="144" t="s">
        <v>107</v>
      </c>
      <c r="B34" s="53"/>
      <c r="C34" s="50"/>
      <c r="D34" s="50"/>
      <c r="E34" s="61"/>
      <c r="F34" s="61"/>
      <c r="G34" s="51"/>
      <c r="H34" s="63"/>
      <c r="I34" s="63"/>
      <c r="J34" s="50"/>
      <c r="K34" s="50"/>
      <c r="L34" s="50"/>
      <c r="M34" s="50"/>
      <c r="N34" s="55">
        <f t="shared" si="0"/>
        <v>0</v>
      </c>
      <c r="O34" s="30"/>
      <c r="P34" s="90">
        <v>687</v>
      </c>
      <c r="Q34" s="50"/>
      <c r="R34" s="99">
        <v>699</v>
      </c>
      <c r="S34" s="50"/>
      <c r="T34" s="50"/>
      <c r="U34" s="51"/>
      <c r="V34" s="50"/>
      <c r="W34" s="50"/>
      <c r="X34" s="61"/>
      <c r="Y34" s="61"/>
      <c r="Z34" s="61"/>
      <c r="AA34" s="63"/>
      <c r="AB34" s="55">
        <f t="shared" si="1"/>
        <v>1386</v>
      </c>
      <c r="AC34" s="115">
        <f t="shared" si="2"/>
        <v>1386</v>
      </c>
      <c r="AD34" s="32"/>
      <c r="AG34"/>
      <c r="AH34"/>
    </row>
    <row r="35" spans="1:34" ht="12.75">
      <c r="A35" s="144" t="s">
        <v>74</v>
      </c>
      <c r="B35" s="53"/>
      <c r="C35" s="50"/>
      <c r="D35" s="50"/>
      <c r="E35" s="61"/>
      <c r="F35" s="61"/>
      <c r="G35" s="51"/>
      <c r="H35" s="63"/>
      <c r="I35" s="63"/>
      <c r="J35" s="50"/>
      <c r="K35" s="50"/>
      <c r="L35" s="50"/>
      <c r="M35" s="50"/>
      <c r="N35" s="55">
        <f t="shared" si="0"/>
        <v>0</v>
      </c>
      <c r="O35" s="30"/>
      <c r="P35" s="90"/>
      <c r="Q35" s="50"/>
      <c r="R35" s="50"/>
      <c r="S35" s="50"/>
      <c r="T35" s="50"/>
      <c r="U35" s="51"/>
      <c r="V35" s="50"/>
      <c r="W35" s="50"/>
      <c r="X35" s="61"/>
      <c r="Y35" s="61"/>
      <c r="Z35" s="61"/>
      <c r="AA35" s="63"/>
      <c r="AB35" s="55">
        <f t="shared" si="1"/>
        <v>0</v>
      </c>
      <c r="AC35" s="115">
        <f t="shared" si="2"/>
        <v>0</v>
      </c>
      <c r="AD35" s="32"/>
      <c r="AG35"/>
      <c r="AH35"/>
    </row>
    <row r="36" spans="1:34" ht="12.75">
      <c r="A36" s="144" t="s">
        <v>131</v>
      </c>
      <c r="B36" s="53"/>
      <c r="C36" s="50"/>
      <c r="D36" s="50"/>
      <c r="E36" s="61"/>
      <c r="F36" s="172">
        <v>767</v>
      </c>
      <c r="G36" s="51">
        <v>896</v>
      </c>
      <c r="H36" s="63"/>
      <c r="I36" s="63"/>
      <c r="J36" s="50"/>
      <c r="K36" s="50"/>
      <c r="L36" s="50"/>
      <c r="M36" s="50"/>
      <c r="N36" s="55">
        <f t="shared" si="0"/>
        <v>1663</v>
      </c>
      <c r="O36" s="30"/>
      <c r="P36" s="90"/>
      <c r="Q36" s="50"/>
      <c r="R36" s="50"/>
      <c r="S36" s="50"/>
      <c r="T36" s="50"/>
      <c r="U36" s="51"/>
      <c r="V36" s="50"/>
      <c r="W36" s="50"/>
      <c r="X36" s="61"/>
      <c r="Y36" s="61"/>
      <c r="Z36" s="61"/>
      <c r="AA36" s="63"/>
      <c r="AB36" s="55">
        <f t="shared" si="1"/>
        <v>0</v>
      </c>
      <c r="AC36" s="115">
        <f t="shared" si="2"/>
        <v>1663</v>
      </c>
      <c r="AD36" s="32"/>
      <c r="AG36"/>
      <c r="AH36"/>
    </row>
    <row r="37" spans="1:34" ht="12.75">
      <c r="A37" s="144" t="s">
        <v>75</v>
      </c>
      <c r="B37" s="53"/>
      <c r="C37" s="50"/>
      <c r="D37" s="50"/>
      <c r="E37" s="61"/>
      <c r="F37" s="61"/>
      <c r="G37" s="51"/>
      <c r="H37" s="63"/>
      <c r="I37" s="63"/>
      <c r="J37" s="50"/>
      <c r="K37" s="50"/>
      <c r="L37" s="50"/>
      <c r="M37" s="50"/>
      <c r="N37" s="55">
        <f t="shared" si="0"/>
        <v>0</v>
      </c>
      <c r="O37" s="30"/>
      <c r="P37" s="90"/>
      <c r="Q37" s="50"/>
      <c r="R37" s="50"/>
      <c r="S37" s="50"/>
      <c r="T37" s="50"/>
      <c r="U37" s="51"/>
      <c r="V37" s="50"/>
      <c r="W37" s="50"/>
      <c r="X37" s="61"/>
      <c r="Y37" s="61"/>
      <c r="Z37" s="61"/>
      <c r="AA37" s="63"/>
      <c r="AB37" s="55">
        <f t="shared" si="1"/>
        <v>0</v>
      </c>
      <c r="AC37" s="115">
        <f t="shared" si="2"/>
        <v>0</v>
      </c>
      <c r="AD37" s="32"/>
      <c r="AG37"/>
      <c r="AH37"/>
    </row>
    <row r="38" spans="1:34" ht="12.75">
      <c r="A38" s="144" t="s">
        <v>104</v>
      </c>
      <c r="B38" s="53"/>
      <c r="C38" s="50"/>
      <c r="D38" s="50"/>
      <c r="E38" s="61"/>
      <c r="F38" s="61"/>
      <c r="G38" s="51"/>
      <c r="H38" s="63"/>
      <c r="I38" s="63"/>
      <c r="J38" s="50"/>
      <c r="K38" s="50"/>
      <c r="L38" s="50"/>
      <c r="M38" s="50"/>
      <c r="N38" s="55">
        <f t="shared" si="0"/>
        <v>0</v>
      </c>
      <c r="O38" s="30"/>
      <c r="P38" s="90"/>
      <c r="Q38" s="50"/>
      <c r="R38" s="50"/>
      <c r="S38" s="50"/>
      <c r="T38" s="50"/>
      <c r="U38" s="51"/>
      <c r="V38" s="50"/>
      <c r="W38" s="50"/>
      <c r="X38" s="61"/>
      <c r="Y38" s="61"/>
      <c r="Z38" s="61"/>
      <c r="AA38" s="63"/>
      <c r="AB38" s="55">
        <f t="shared" si="1"/>
        <v>0</v>
      </c>
      <c r="AC38" s="115">
        <f t="shared" si="2"/>
        <v>0</v>
      </c>
      <c r="AD38" s="32"/>
      <c r="AG38"/>
      <c r="AH38"/>
    </row>
    <row r="39" spans="1:34" ht="12.75">
      <c r="A39" s="144" t="s">
        <v>47</v>
      </c>
      <c r="B39" s="53"/>
      <c r="C39" s="50"/>
      <c r="D39" s="50"/>
      <c r="E39" s="61"/>
      <c r="F39" s="61">
        <v>688</v>
      </c>
      <c r="G39" s="51">
        <v>711</v>
      </c>
      <c r="H39" s="63">
        <v>691</v>
      </c>
      <c r="I39" s="63"/>
      <c r="J39" s="50"/>
      <c r="K39" s="50"/>
      <c r="L39" s="50">
        <v>686</v>
      </c>
      <c r="M39" s="50"/>
      <c r="N39" s="55">
        <f t="shared" si="0"/>
        <v>2776</v>
      </c>
      <c r="O39" s="30"/>
      <c r="P39" s="90"/>
      <c r="Q39" s="50"/>
      <c r="R39" s="50"/>
      <c r="S39" s="50"/>
      <c r="T39" s="50">
        <v>662</v>
      </c>
      <c r="U39" s="51"/>
      <c r="V39" s="50"/>
      <c r="W39" s="50"/>
      <c r="X39" s="61"/>
      <c r="Y39" s="61"/>
      <c r="Z39" s="61"/>
      <c r="AA39" s="63"/>
      <c r="AB39" s="55">
        <f t="shared" si="1"/>
        <v>662</v>
      </c>
      <c r="AC39" s="115">
        <f t="shared" si="2"/>
        <v>3438</v>
      </c>
      <c r="AD39" s="32"/>
      <c r="AG39"/>
      <c r="AH39"/>
    </row>
    <row r="40" spans="1:34" ht="12.75">
      <c r="A40" s="144" t="s">
        <v>39</v>
      </c>
      <c r="B40" s="53">
        <v>635</v>
      </c>
      <c r="C40" s="50"/>
      <c r="D40" s="50"/>
      <c r="E40" s="61"/>
      <c r="F40" s="61">
        <v>490</v>
      </c>
      <c r="G40" s="51"/>
      <c r="H40" s="63">
        <v>636</v>
      </c>
      <c r="I40" s="63">
        <v>704</v>
      </c>
      <c r="J40" s="50">
        <v>700</v>
      </c>
      <c r="K40" s="50"/>
      <c r="L40" s="50"/>
      <c r="M40" s="50"/>
      <c r="N40" s="55">
        <f t="shared" si="0"/>
        <v>3165</v>
      </c>
      <c r="O40" s="30"/>
      <c r="P40" s="90"/>
      <c r="Q40" s="50"/>
      <c r="R40" s="50">
        <v>328</v>
      </c>
      <c r="S40" s="50">
        <v>677</v>
      </c>
      <c r="T40" s="99">
        <v>820</v>
      </c>
      <c r="U40" s="51"/>
      <c r="V40" s="50">
        <v>644</v>
      </c>
      <c r="W40" s="50"/>
      <c r="X40" s="61"/>
      <c r="Y40" s="61">
        <v>669</v>
      </c>
      <c r="Z40" s="61"/>
      <c r="AA40" s="63"/>
      <c r="AB40" s="55">
        <f t="shared" si="1"/>
        <v>3138</v>
      </c>
      <c r="AC40" s="115">
        <f t="shared" si="2"/>
        <v>6303</v>
      </c>
      <c r="AD40" s="32"/>
      <c r="AG40"/>
      <c r="AH40"/>
    </row>
    <row r="41" spans="1:34" ht="12.75">
      <c r="A41" s="144" t="s">
        <v>76</v>
      </c>
      <c r="B41" s="53"/>
      <c r="C41" s="50"/>
      <c r="D41" s="50"/>
      <c r="E41" s="61"/>
      <c r="F41" s="61"/>
      <c r="G41" s="51"/>
      <c r="H41" s="63"/>
      <c r="I41" s="63"/>
      <c r="J41" s="50"/>
      <c r="K41" s="50"/>
      <c r="L41" s="50"/>
      <c r="M41" s="50"/>
      <c r="N41" s="55">
        <f t="shared" si="0"/>
        <v>0</v>
      </c>
      <c r="O41" s="30"/>
      <c r="P41" s="90"/>
      <c r="Q41" s="50"/>
      <c r="R41" s="50"/>
      <c r="S41" s="50"/>
      <c r="T41" s="50"/>
      <c r="U41" s="51"/>
      <c r="V41" s="50"/>
      <c r="W41" s="50"/>
      <c r="X41" s="61"/>
      <c r="Y41" s="61"/>
      <c r="Z41" s="61"/>
      <c r="AA41" s="63"/>
      <c r="AB41" s="55">
        <f t="shared" si="1"/>
        <v>0</v>
      </c>
      <c r="AC41" s="115">
        <f t="shared" si="2"/>
        <v>0</v>
      </c>
      <c r="AD41" s="32"/>
      <c r="AG41"/>
      <c r="AH41"/>
    </row>
    <row r="42" spans="1:34" ht="12.75">
      <c r="A42" s="144" t="s">
        <v>35</v>
      </c>
      <c r="B42" s="53"/>
      <c r="C42" s="50"/>
      <c r="D42" s="50"/>
      <c r="E42" s="61"/>
      <c r="F42" s="61"/>
      <c r="G42" s="51"/>
      <c r="H42" s="63"/>
      <c r="I42" s="63"/>
      <c r="J42" s="50"/>
      <c r="K42" s="50"/>
      <c r="L42" s="50"/>
      <c r="M42" s="50"/>
      <c r="N42" s="55">
        <f t="shared" si="0"/>
        <v>0</v>
      </c>
      <c r="O42" s="30"/>
      <c r="P42" s="90"/>
      <c r="Q42" s="50"/>
      <c r="R42" s="50"/>
      <c r="S42" s="50"/>
      <c r="T42" s="50"/>
      <c r="U42" s="51"/>
      <c r="V42" s="50"/>
      <c r="W42" s="50"/>
      <c r="X42" s="61"/>
      <c r="Y42" s="61"/>
      <c r="Z42" s="61"/>
      <c r="AA42" s="63"/>
      <c r="AB42" s="55">
        <f t="shared" si="1"/>
        <v>0</v>
      </c>
      <c r="AC42" s="115">
        <f t="shared" si="2"/>
        <v>0</v>
      </c>
      <c r="AD42" s="32"/>
      <c r="AG42"/>
      <c r="AH42"/>
    </row>
    <row r="43" spans="1:34" ht="12.75">
      <c r="A43" s="144" t="s">
        <v>105</v>
      </c>
      <c r="B43" s="53"/>
      <c r="C43" s="50"/>
      <c r="D43" s="50"/>
      <c r="E43" s="61"/>
      <c r="F43" s="61"/>
      <c r="G43" s="51"/>
      <c r="H43" s="63"/>
      <c r="I43" s="63"/>
      <c r="J43" s="50"/>
      <c r="K43" s="50"/>
      <c r="L43" s="50"/>
      <c r="M43" s="50"/>
      <c r="N43" s="55">
        <f t="shared" si="0"/>
        <v>0</v>
      </c>
      <c r="O43" s="30"/>
      <c r="P43" s="90"/>
      <c r="Q43" s="50"/>
      <c r="R43" s="50"/>
      <c r="S43" s="50"/>
      <c r="T43" s="50"/>
      <c r="U43" s="51"/>
      <c r="V43" s="50"/>
      <c r="W43" s="50"/>
      <c r="X43" s="61"/>
      <c r="Y43" s="61"/>
      <c r="Z43" s="61"/>
      <c r="AA43" s="63"/>
      <c r="AB43" s="55">
        <f t="shared" si="1"/>
        <v>0</v>
      </c>
      <c r="AC43" s="115">
        <f t="shared" si="2"/>
        <v>0</v>
      </c>
      <c r="AD43" s="32"/>
      <c r="AG43"/>
      <c r="AH43"/>
    </row>
    <row r="44" spans="1:34" ht="12.75">
      <c r="A44" s="144" t="s">
        <v>77</v>
      </c>
      <c r="B44" s="53"/>
      <c r="C44" s="50"/>
      <c r="D44" s="50"/>
      <c r="E44" s="61"/>
      <c r="F44" s="61"/>
      <c r="G44" s="51"/>
      <c r="H44" s="63"/>
      <c r="I44" s="63"/>
      <c r="J44" s="50"/>
      <c r="K44" s="50"/>
      <c r="L44" s="50"/>
      <c r="M44" s="50"/>
      <c r="N44" s="55">
        <f t="shared" si="0"/>
        <v>0</v>
      </c>
      <c r="O44" s="30"/>
      <c r="P44" s="90"/>
      <c r="Q44" s="50"/>
      <c r="R44" s="50"/>
      <c r="S44" s="50"/>
      <c r="T44" s="50"/>
      <c r="U44" s="51"/>
      <c r="V44" s="50"/>
      <c r="W44" s="50"/>
      <c r="X44" s="61">
        <v>328</v>
      </c>
      <c r="Y44" s="61">
        <v>259</v>
      </c>
      <c r="Z44" s="61"/>
      <c r="AA44" s="63"/>
      <c r="AB44" s="55">
        <f t="shared" si="1"/>
        <v>587</v>
      </c>
      <c r="AC44" s="115">
        <f t="shared" si="2"/>
        <v>587</v>
      </c>
      <c r="AD44" s="32"/>
      <c r="AG44"/>
      <c r="AH44"/>
    </row>
    <row r="45" spans="1:34" ht="12.75">
      <c r="A45" s="144" t="s">
        <v>57</v>
      </c>
      <c r="B45" s="53"/>
      <c r="C45" s="50"/>
      <c r="D45" s="50"/>
      <c r="E45" s="61"/>
      <c r="F45" s="61"/>
      <c r="G45" s="51">
        <v>709</v>
      </c>
      <c r="H45" s="63"/>
      <c r="I45" s="63"/>
      <c r="J45" s="50"/>
      <c r="K45" s="50"/>
      <c r="L45" s="50"/>
      <c r="M45" s="50"/>
      <c r="N45" s="55">
        <f t="shared" si="0"/>
        <v>709</v>
      </c>
      <c r="O45" s="30"/>
      <c r="P45" s="90"/>
      <c r="Q45" s="50"/>
      <c r="R45" s="50"/>
      <c r="S45" s="50"/>
      <c r="T45" s="50"/>
      <c r="U45" s="51"/>
      <c r="V45" s="50"/>
      <c r="W45" s="50"/>
      <c r="X45" s="61">
        <v>748</v>
      </c>
      <c r="Y45" s="61">
        <v>717</v>
      </c>
      <c r="Z45" s="61"/>
      <c r="AA45" s="63"/>
      <c r="AB45" s="55">
        <f>SUM(P45:AA45)</f>
        <v>1465</v>
      </c>
      <c r="AC45" s="115">
        <f>SUM(N45+AB45)</f>
        <v>2174</v>
      </c>
      <c r="AD45" s="32"/>
      <c r="AG45"/>
      <c r="AH45"/>
    </row>
    <row r="46" spans="1:34" ht="12.75">
      <c r="A46" s="144" t="s">
        <v>106</v>
      </c>
      <c r="B46" s="53">
        <v>690</v>
      </c>
      <c r="C46" s="50">
        <v>692</v>
      </c>
      <c r="D46" s="50"/>
      <c r="E46" s="172">
        <v>720</v>
      </c>
      <c r="F46" s="61"/>
      <c r="G46" s="51"/>
      <c r="H46" s="63"/>
      <c r="I46" s="63"/>
      <c r="J46" s="50"/>
      <c r="K46" s="50"/>
      <c r="L46" s="50"/>
      <c r="M46" s="50"/>
      <c r="N46" s="55">
        <f t="shared" si="0"/>
        <v>2102</v>
      </c>
      <c r="O46" s="30"/>
      <c r="P46" s="90"/>
      <c r="Q46" s="50">
        <v>728</v>
      </c>
      <c r="R46" s="50"/>
      <c r="S46" s="50"/>
      <c r="T46" s="50"/>
      <c r="U46" s="51"/>
      <c r="V46" s="50"/>
      <c r="W46" s="50"/>
      <c r="X46" s="61"/>
      <c r="Y46" s="61"/>
      <c r="Z46" s="61"/>
      <c r="AA46" s="63"/>
      <c r="AB46" s="55">
        <f t="shared" si="1"/>
        <v>728</v>
      </c>
      <c r="AC46" s="115">
        <f t="shared" si="2"/>
        <v>2830</v>
      </c>
      <c r="AD46" s="32"/>
      <c r="AG46"/>
      <c r="AH46"/>
    </row>
    <row r="47" spans="1:34" ht="12.75">
      <c r="A47" s="144" t="s">
        <v>36</v>
      </c>
      <c r="B47" s="53">
        <v>615</v>
      </c>
      <c r="C47" s="50">
        <v>698</v>
      </c>
      <c r="D47" s="50">
        <v>710</v>
      </c>
      <c r="E47" s="61">
        <v>661</v>
      </c>
      <c r="F47" s="61"/>
      <c r="G47" s="51"/>
      <c r="H47" s="63">
        <v>676</v>
      </c>
      <c r="I47" s="63">
        <v>727</v>
      </c>
      <c r="J47" s="50"/>
      <c r="K47" s="50"/>
      <c r="L47" s="50"/>
      <c r="M47" s="50"/>
      <c r="N47" s="55">
        <f t="shared" si="0"/>
        <v>4087</v>
      </c>
      <c r="O47" s="30"/>
      <c r="P47" s="90"/>
      <c r="Q47" s="50"/>
      <c r="R47" s="50">
        <v>689</v>
      </c>
      <c r="S47" s="50"/>
      <c r="T47" s="50">
        <v>765</v>
      </c>
      <c r="U47" s="51"/>
      <c r="V47" s="50"/>
      <c r="W47" s="50"/>
      <c r="X47" s="61"/>
      <c r="Y47" s="61"/>
      <c r="Z47" s="61"/>
      <c r="AA47" s="63"/>
      <c r="AB47" s="55">
        <f t="shared" si="1"/>
        <v>1454</v>
      </c>
      <c r="AC47" s="115">
        <f t="shared" si="2"/>
        <v>5541</v>
      </c>
      <c r="AD47" s="32"/>
      <c r="AG47"/>
      <c r="AH47"/>
    </row>
    <row r="48" spans="1:34" ht="12.75">
      <c r="A48" s="87" t="s">
        <v>10</v>
      </c>
      <c r="B48" s="71">
        <f>SUM(B4:B47)</f>
        <v>5279</v>
      </c>
      <c r="C48" s="71">
        <f aca="true" t="shared" si="3" ref="C48:N48">SUM(C4:C47)</f>
        <v>5197</v>
      </c>
      <c r="D48" s="71">
        <f t="shared" si="3"/>
        <v>5133</v>
      </c>
      <c r="E48" s="71">
        <f t="shared" si="3"/>
        <v>5011</v>
      </c>
      <c r="F48" s="71">
        <f t="shared" si="3"/>
        <v>5375</v>
      </c>
      <c r="G48" s="71">
        <f t="shared" si="3"/>
        <v>5629</v>
      </c>
      <c r="H48" s="71">
        <f t="shared" si="3"/>
        <v>5351</v>
      </c>
      <c r="I48" s="71">
        <f t="shared" si="3"/>
        <v>5432</v>
      </c>
      <c r="J48" s="71">
        <f t="shared" si="3"/>
        <v>5350</v>
      </c>
      <c r="K48" s="71">
        <f t="shared" si="3"/>
        <v>5203</v>
      </c>
      <c r="L48" s="71">
        <f t="shared" si="3"/>
        <v>5319</v>
      </c>
      <c r="M48" s="71">
        <f t="shared" si="3"/>
        <v>0</v>
      </c>
      <c r="N48" s="71">
        <f t="shared" si="3"/>
        <v>58279</v>
      </c>
      <c r="O48" s="30"/>
      <c r="P48" s="103">
        <f>SUM(P4:P47)</f>
        <v>5006</v>
      </c>
      <c r="Q48" s="103">
        <f aca="true" t="shared" si="4" ref="Q48:AB48">SUM(Q4:Q47)</f>
        <v>5517</v>
      </c>
      <c r="R48" s="103">
        <f t="shared" si="4"/>
        <v>5188</v>
      </c>
      <c r="S48" s="103">
        <f t="shared" si="4"/>
        <v>5309</v>
      </c>
      <c r="T48" s="103">
        <f t="shared" si="4"/>
        <v>5496</v>
      </c>
      <c r="U48" s="103">
        <f t="shared" si="4"/>
        <v>0</v>
      </c>
      <c r="V48" s="103">
        <f t="shared" si="4"/>
        <v>5048</v>
      </c>
      <c r="W48" s="103">
        <f t="shared" si="4"/>
        <v>5222</v>
      </c>
      <c r="X48" s="103">
        <f t="shared" si="4"/>
        <v>5221</v>
      </c>
      <c r="Y48" s="103">
        <f t="shared" si="4"/>
        <v>5224</v>
      </c>
      <c r="Z48" s="103">
        <f t="shared" si="4"/>
        <v>0</v>
      </c>
      <c r="AA48" s="103">
        <f t="shared" si="4"/>
        <v>0</v>
      </c>
      <c r="AB48" s="103">
        <f t="shared" si="4"/>
        <v>47231</v>
      </c>
      <c r="AC48" s="118">
        <f>SUM(AC4:AC47)</f>
        <v>105510</v>
      </c>
      <c r="AD48" s="31"/>
      <c r="AG48"/>
      <c r="AH48"/>
    </row>
    <row r="49" spans="1:34" ht="12.75">
      <c r="A49" s="96" t="s">
        <v>30</v>
      </c>
      <c r="B49" s="80">
        <v>2</v>
      </c>
      <c r="C49" s="80">
        <v>2</v>
      </c>
      <c r="D49" s="80">
        <v>0</v>
      </c>
      <c r="E49" s="80">
        <v>2</v>
      </c>
      <c r="F49" s="80">
        <v>0</v>
      </c>
      <c r="G49" s="80">
        <v>2</v>
      </c>
      <c r="H49" s="80">
        <v>2</v>
      </c>
      <c r="I49" s="80">
        <v>2</v>
      </c>
      <c r="J49" s="80">
        <v>0</v>
      </c>
      <c r="K49" s="80">
        <v>1</v>
      </c>
      <c r="L49" s="80">
        <v>2</v>
      </c>
      <c r="M49" s="80"/>
      <c r="N49" s="75"/>
      <c r="O49" s="9"/>
      <c r="P49" s="80">
        <v>2</v>
      </c>
      <c r="Q49" s="80">
        <v>2</v>
      </c>
      <c r="R49" s="80">
        <v>2</v>
      </c>
      <c r="S49" s="80">
        <v>0</v>
      </c>
      <c r="T49" s="80">
        <v>2</v>
      </c>
      <c r="U49" s="80"/>
      <c r="V49" s="80">
        <v>0</v>
      </c>
      <c r="W49" s="80">
        <v>0</v>
      </c>
      <c r="X49" s="80">
        <v>2</v>
      </c>
      <c r="Y49" s="80">
        <v>2</v>
      </c>
      <c r="Z49" s="80"/>
      <c r="AA49" s="80"/>
      <c r="AB49" s="28" t="s">
        <v>31</v>
      </c>
      <c r="AC49" s="98">
        <f>SUM(B49:AA49)</f>
        <v>27</v>
      </c>
      <c r="AD49" s="11"/>
      <c r="AG49"/>
      <c r="AH49"/>
    </row>
    <row r="50" spans="1:34" ht="12.75">
      <c r="A50" s="13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6"/>
      <c r="O50" s="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76"/>
      <c r="AC50" s="98"/>
      <c r="AD50" s="11"/>
      <c r="AG50"/>
      <c r="AH50"/>
    </row>
    <row r="51" spans="1:34" ht="12.75">
      <c r="A51" s="135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136"/>
      <c r="O51" s="9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76"/>
      <c r="AC51" s="98"/>
      <c r="AD51" s="11"/>
      <c r="AG51"/>
      <c r="AH51"/>
    </row>
    <row r="52" spans="1:34" ht="13.5" customHeight="1" thickBot="1">
      <c r="A52" s="9" t="s">
        <v>59</v>
      </c>
      <c r="B52" s="9" t="s">
        <v>13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9" t="s">
        <v>14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11"/>
      <c r="AG52"/>
      <c r="AH52"/>
    </row>
    <row r="53" spans="1:34" ht="14.25" thickBot="1" thickTop="1">
      <c r="A53" s="85" t="s">
        <v>0</v>
      </c>
      <c r="B53" s="20">
        <v>1</v>
      </c>
      <c r="C53" s="20">
        <v>2</v>
      </c>
      <c r="D53" s="20">
        <v>3</v>
      </c>
      <c r="E53" s="66">
        <v>4</v>
      </c>
      <c r="F53" s="20">
        <v>5</v>
      </c>
      <c r="G53" s="20">
        <v>6</v>
      </c>
      <c r="H53" s="20">
        <v>7</v>
      </c>
      <c r="I53" s="20">
        <v>8</v>
      </c>
      <c r="J53" s="20">
        <v>9</v>
      </c>
      <c r="K53" s="20">
        <v>10</v>
      </c>
      <c r="L53" s="20">
        <v>11</v>
      </c>
      <c r="M53" s="20">
        <v>12</v>
      </c>
      <c r="N53" s="19" t="s">
        <v>12</v>
      </c>
      <c r="O53" s="30"/>
      <c r="P53" s="91">
        <v>1</v>
      </c>
      <c r="Q53" s="20">
        <v>2</v>
      </c>
      <c r="R53" s="20">
        <v>3</v>
      </c>
      <c r="S53" s="20">
        <v>4</v>
      </c>
      <c r="T53" s="20">
        <v>5</v>
      </c>
      <c r="U53" s="13">
        <v>6</v>
      </c>
      <c r="V53" s="20">
        <v>7</v>
      </c>
      <c r="W53" s="20">
        <v>8</v>
      </c>
      <c r="X53" s="20">
        <v>9</v>
      </c>
      <c r="Y53" s="20">
        <v>10</v>
      </c>
      <c r="Z53" s="13">
        <v>11</v>
      </c>
      <c r="AA53" s="20">
        <v>12</v>
      </c>
      <c r="AB53" s="45" t="s">
        <v>12</v>
      </c>
      <c r="AC53" s="112" t="s">
        <v>37</v>
      </c>
      <c r="AD53" s="31"/>
      <c r="AG53"/>
      <c r="AH53"/>
    </row>
    <row r="54" spans="1:34" ht="13.5" thickTop="1">
      <c r="A54" s="144" t="s">
        <v>64</v>
      </c>
      <c r="B54" s="56"/>
      <c r="C54" s="49"/>
      <c r="D54" s="49"/>
      <c r="E54" s="49"/>
      <c r="F54" s="49"/>
      <c r="G54" s="106"/>
      <c r="H54" s="62"/>
      <c r="I54" s="49"/>
      <c r="J54" s="62"/>
      <c r="K54" s="62"/>
      <c r="L54" s="62"/>
      <c r="M54" s="62"/>
      <c r="N54" s="79">
        <f>SUM(B54:M54)</f>
        <v>0</v>
      </c>
      <c r="O54" s="24"/>
      <c r="P54" s="92"/>
      <c r="Q54" s="49"/>
      <c r="R54" s="49"/>
      <c r="S54" s="49"/>
      <c r="T54" s="49"/>
      <c r="U54" s="130"/>
      <c r="V54" s="49"/>
      <c r="W54" s="49"/>
      <c r="X54" s="49"/>
      <c r="Y54" s="49"/>
      <c r="Z54" s="49"/>
      <c r="AA54" s="62"/>
      <c r="AB54" s="54">
        <f aca="true" t="shared" si="5" ref="AB54:AB97">SUM(P54:AA54)</f>
        <v>0</v>
      </c>
      <c r="AC54" s="111">
        <f aca="true" t="shared" si="6" ref="AC54:AC98">SUM(N54+AB54)</f>
        <v>0</v>
      </c>
      <c r="AD54" s="31"/>
      <c r="AG54"/>
      <c r="AH54"/>
    </row>
    <row r="55" spans="1:34" ht="12.75">
      <c r="A55" s="144" t="s">
        <v>96</v>
      </c>
      <c r="B55" s="53"/>
      <c r="C55" s="50"/>
      <c r="D55" s="50"/>
      <c r="E55" s="50"/>
      <c r="F55" s="50">
        <v>4</v>
      </c>
      <c r="G55" s="51">
        <v>4</v>
      </c>
      <c r="H55" s="63">
        <v>4</v>
      </c>
      <c r="I55" s="50">
        <v>4</v>
      </c>
      <c r="J55" s="63">
        <v>4</v>
      </c>
      <c r="K55" s="63">
        <v>4</v>
      </c>
      <c r="L55" s="63">
        <v>4</v>
      </c>
      <c r="M55" s="63"/>
      <c r="N55" s="55">
        <f aca="true" t="shared" si="7" ref="N55:N97">SUM(B55:M55)</f>
        <v>28</v>
      </c>
      <c r="O55" s="24"/>
      <c r="P55" s="90">
        <v>4</v>
      </c>
      <c r="Q55" s="50"/>
      <c r="R55" s="50"/>
      <c r="S55" s="50"/>
      <c r="T55" s="50"/>
      <c r="U55" s="51"/>
      <c r="V55" s="50">
        <v>4</v>
      </c>
      <c r="W55" s="50">
        <v>4</v>
      </c>
      <c r="X55" s="50">
        <v>4</v>
      </c>
      <c r="Y55" s="50">
        <v>4</v>
      </c>
      <c r="Z55" s="50"/>
      <c r="AA55" s="63"/>
      <c r="AB55" s="55">
        <f t="shared" si="5"/>
        <v>20</v>
      </c>
      <c r="AC55" s="116">
        <f t="shared" si="6"/>
        <v>48</v>
      </c>
      <c r="AD55" s="31"/>
      <c r="AG55"/>
      <c r="AH55"/>
    </row>
    <row r="56" spans="1:34" ht="12.75">
      <c r="A56" s="144" t="s">
        <v>52</v>
      </c>
      <c r="B56" s="53"/>
      <c r="C56" s="50"/>
      <c r="D56" s="50"/>
      <c r="E56" s="50"/>
      <c r="F56" s="50"/>
      <c r="G56" s="51"/>
      <c r="H56" s="63"/>
      <c r="I56" s="50"/>
      <c r="J56" s="63"/>
      <c r="K56" s="63"/>
      <c r="L56" s="63"/>
      <c r="M56" s="63"/>
      <c r="N56" s="55">
        <f t="shared" si="7"/>
        <v>0</v>
      </c>
      <c r="O56" s="24"/>
      <c r="P56" s="90"/>
      <c r="Q56" s="50"/>
      <c r="R56" s="50"/>
      <c r="S56" s="50"/>
      <c r="T56" s="50"/>
      <c r="U56" s="51"/>
      <c r="V56" s="50"/>
      <c r="W56" s="50"/>
      <c r="X56" s="50"/>
      <c r="Y56" s="50"/>
      <c r="Z56" s="50"/>
      <c r="AA56" s="63"/>
      <c r="AB56" s="55">
        <f t="shared" si="5"/>
        <v>0</v>
      </c>
      <c r="AC56" s="116">
        <f t="shared" si="6"/>
        <v>0</v>
      </c>
      <c r="AD56" s="31"/>
      <c r="AG56"/>
      <c r="AH56"/>
    </row>
    <row r="57" spans="1:34" ht="12.75">
      <c r="A57" s="144" t="s">
        <v>45</v>
      </c>
      <c r="B57" s="53">
        <v>4</v>
      </c>
      <c r="C57" s="50">
        <v>4</v>
      </c>
      <c r="D57" s="50">
        <v>4</v>
      </c>
      <c r="E57" s="50">
        <v>4</v>
      </c>
      <c r="F57" s="50">
        <v>2</v>
      </c>
      <c r="G57" s="51"/>
      <c r="H57" s="63"/>
      <c r="I57" s="50">
        <v>2</v>
      </c>
      <c r="J57" s="63">
        <v>4</v>
      </c>
      <c r="K57" s="63">
        <v>4</v>
      </c>
      <c r="L57" s="63">
        <v>4</v>
      </c>
      <c r="M57" s="63"/>
      <c r="N57" s="55">
        <f t="shared" si="7"/>
        <v>32</v>
      </c>
      <c r="O57" s="24"/>
      <c r="P57" s="90"/>
      <c r="Q57" s="50"/>
      <c r="R57" s="50">
        <v>4</v>
      </c>
      <c r="S57" s="50">
        <v>4</v>
      </c>
      <c r="T57" s="50">
        <v>4</v>
      </c>
      <c r="U57" s="51"/>
      <c r="V57" s="50">
        <v>2</v>
      </c>
      <c r="W57" s="50"/>
      <c r="X57" s="50">
        <v>4</v>
      </c>
      <c r="Y57" s="50">
        <v>4</v>
      </c>
      <c r="Z57" s="50"/>
      <c r="AA57" s="63"/>
      <c r="AB57" s="55">
        <f t="shared" si="5"/>
        <v>22</v>
      </c>
      <c r="AC57" s="116">
        <f t="shared" si="6"/>
        <v>54</v>
      </c>
      <c r="AD57" s="31"/>
      <c r="AG57"/>
      <c r="AH57"/>
    </row>
    <row r="58" spans="1:34" ht="12.75">
      <c r="A58" s="144" t="s">
        <v>34</v>
      </c>
      <c r="B58" s="53"/>
      <c r="C58" s="50"/>
      <c r="D58" s="50"/>
      <c r="E58" s="50"/>
      <c r="F58" s="50"/>
      <c r="G58" s="51"/>
      <c r="H58" s="63"/>
      <c r="I58" s="50"/>
      <c r="J58" s="63"/>
      <c r="K58" s="63"/>
      <c r="L58" s="63"/>
      <c r="M58" s="63"/>
      <c r="N58" s="55">
        <f t="shared" si="7"/>
        <v>0</v>
      </c>
      <c r="O58" s="24"/>
      <c r="P58" s="90"/>
      <c r="Q58" s="50"/>
      <c r="R58" s="50"/>
      <c r="S58" s="50"/>
      <c r="T58" s="50"/>
      <c r="U58" s="51"/>
      <c r="V58" s="50"/>
      <c r="W58" s="50"/>
      <c r="X58" s="50">
        <v>4</v>
      </c>
      <c r="Y58" s="50"/>
      <c r="Z58" s="50"/>
      <c r="AA58" s="63"/>
      <c r="AB58" s="55">
        <f t="shared" si="5"/>
        <v>4</v>
      </c>
      <c r="AC58" s="116">
        <f t="shared" si="6"/>
        <v>4</v>
      </c>
      <c r="AD58" s="31"/>
      <c r="AG58"/>
      <c r="AH58"/>
    </row>
    <row r="59" spans="1:34" ht="12.75" customHeight="1">
      <c r="A59" s="144" t="s">
        <v>53</v>
      </c>
      <c r="B59" s="53"/>
      <c r="C59" s="50"/>
      <c r="D59" s="50"/>
      <c r="E59" s="50"/>
      <c r="F59" s="50"/>
      <c r="G59" s="51"/>
      <c r="H59" s="63"/>
      <c r="I59" s="50"/>
      <c r="J59" s="63"/>
      <c r="K59" s="63"/>
      <c r="L59" s="63"/>
      <c r="M59" s="63"/>
      <c r="N59" s="55">
        <f t="shared" si="7"/>
        <v>0</v>
      </c>
      <c r="O59" s="24"/>
      <c r="P59" s="90"/>
      <c r="Q59" s="50"/>
      <c r="R59" s="50"/>
      <c r="S59" s="50"/>
      <c r="T59" s="50"/>
      <c r="U59" s="51"/>
      <c r="V59" s="50"/>
      <c r="W59" s="50"/>
      <c r="X59" s="50"/>
      <c r="Y59" s="50"/>
      <c r="Z59" s="50"/>
      <c r="AA59" s="63"/>
      <c r="AB59" s="55">
        <f t="shared" si="5"/>
        <v>0</v>
      </c>
      <c r="AC59" s="116">
        <f t="shared" si="6"/>
        <v>0</v>
      </c>
      <c r="AD59" s="31"/>
      <c r="AG59"/>
      <c r="AH59"/>
    </row>
    <row r="60" spans="1:34" ht="12.75">
      <c r="A60" s="144" t="s">
        <v>54</v>
      </c>
      <c r="B60" s="53">
        <v>4</v>
      </c>
      <c r="C60" s="50"/>
      <c r="D60" s="50">
        <v>4</v>
      </c>
      <c r="E60" s="50"/>
      <c r="F60" s="50"/>
      <c r="G60" s="51"/>
      <c r="H60" s="63"/>
      <c r="I60" s="50">
        <v>4</v>
      </c>
      <c r="J60" s="63">
        <v>4</v>
      </c>
      <c r="K60" s="63">
        <v>4</v>
      </c>
      <c r="L60" s="63">
        <v>4</v>
      </c>
      <c r="M60" s="63"/>
      <c r="N60" s="55">
        <f t="shared" si="7"/>
        <v>24</v>
      </c>
      <c r="O60" s="24"/>
      <c r="P60" s="90"/>
      <c r="Q60" s="50">
        <v>4</v>
      </c>
      <c r="R60" s="50"/>
      <c r="S60" s="50"/>
      <c r="T60" s="50"/>
      <c r="U60" s="51"/>
      <c r="V60" s="50">
        <v>2</v>
      </c>
      <c r="W60" s="50">
        <v>4</v>
      </c>
      <c r="X60" s="50">
        <v>4</v>
      </c>
      <c r="Y60" s="50">
        <v>4</v>
      </c>
      <c r="Z60" s="50"/>
      <c r="AA60" s="63"/>
      <c r="AB60" s="55">
        <f t="shared" si="5"/>
        <v>18</v>
      </c>
      <c r="AC60" s="116">
        <f t="shared" si="6"/>
        <v>42</v>
      </c>
      <c r="AD60" s="31"/>
      <c r="AG60"/>
      <c r="AH60"/>
    </row>
    <row r="61" spans="1:34" ht="12.75">
      <c r="A61" s="144" t="s">
        <v>97</v>
      </c>
      <c r="B61" s="53"/>
      <c r="C61" s="50"/>
      <c r="D61" s="50"/>
      <c r="E61" s="50"/>
      <c r="F61" s="50"/>
      <c r="G61" s="51"/>
      <c r="H61" s="63"/>
      <c r="I61" s="50"/>
      <c r="J61" s="63"/>
      <c r="K61" s="63"/>
      <c r="L61" s="63"/>
      <c r="M61" s="63"/>
      <c r="N61" s="55">
        <f t="shared" si="7"/>
        <v>0</v>
      </c>
      <c r="O61" s="24"/>
      <c r="P61" s="90"/>
      <c r="Q61" s="50"/>
      <c r="R61" s="50"/>
      <c r="S61" s="50"/>
      <c r="T61" s="50"/>
      <c r="U61" s="51"/>
      <c r="V61" s="50"/>
      <c r="W61" s="50"/>
      <c r="X61" s="50"/>
      <c r="Y61" s="50"/>
      <c r="Z61" s="50"/>
      <c r="AA61" s="63"/>
      <c r="AB61" s="55">
        <f t="shared" si="5"/>
        <v>0</v>
      </c>
      <c r="AC61" s="116">
        <f t="shared" si="6"/>
        <v>0</v>
      </c>
      <c r="AD61" s="31"/>
      <c r="AG61"/>
      <c r="AH61"/>
    </row>
    <row r="62" spans="1:34" ht="12.75">
      <c r="A62" s="144" t="s">
        <v>32</v>
      </c>
      <c r="B62" s="53"/>
      <c r="C62" s="50"/>
      <c r="D62" s="50"/>
      <c r="E62" s="50"/>
      <c r="F62" s="50"/>
      <c r="G62" s="51"/>
      <c r="H62" s="63"/>
      <c r="I62" s="50"/>
      <c r="J62" s="63"/>
      <c r="K62" s="63"/>
      <c r="L62" s="63"/>
      <c r="M62" s="63"/>
      <c r="N62" s="55">
        <f t="shared" si="7"/>
        <v>0</v>
      </c>
      <c r="O62" s="24"/>
      <c r="P62" s="90"/>
      <c r="Q62" s="50">
        <v>4</v>
      </c>
      <c r="R62" s="50"/>
      <c r="S62" s="50"/>
      <c r="T62" s="50"/>
      <c r="U62" s="51"/>
      <c r="V62" s="50"/>
      <c r="W62" s="50"/>
      <c r="X62" s="50"/>
      <c r="Y62" s="50"/>
      <c r="Z62" s="50"/>
      <c r="AA62" s="63"/>
      <c r="AB62" s="55">
        <f t="shared" si="5"/>
        <v>4</v>
      </c>
      <c r="AC62" s="116">
        <f t="shared" si="6"/>
        <v>4</v>
      </c>
      <c r="AD62" s="31"/>
      <c r="AG62"/>
      <c r="AH62"/>
    </row>
    <row r="63" spans="1:34" ht="12.75">
      <c r="A63" s="144" t="s">
        <v>65</v>
      </c>
      <c r="B63" s="53"/>
      <c r="C63" s="50"/>
      <c r="D63" s="50"/>
      <c r="E63" s="50"/>
      <c r="F63" s="50"/>
      <c r="G63" s="51"/>
      <c r="H63" s="63"/>
      <c r="I63" s="50"/>
      <c r="J63" s="63"/>
      <c r="K63" s="63"/>
      <c r="L63" s="63"/>
      <c r="M63" s="63"/>
      <c r="N63" s="55">
        <f t="shared" si="7"/>
        <v>0</v>
      </c>
      <c r="O63" s="24"/>
      <c r="P63" s="90"/>
      <c r="Q63" s="50"/>
      <c r="R63" s="50"/>
      <c r="S63" s="50"/>
      <c r="T63" s="50"/>
      <c r="U63" s="51"/>
      <c r="V63" s="50"/>
      <c r="W63" s="50"/>
      <c r="X63" s="50"/>
      <c r="Y63" s="50"/>
      <c r="Z63" s="50"/>
      <c r="AA63" s="63"/>
      <c r="AB63" s="55">
        <f t="shared" si="5"/>
        <v>0</v>
      </c>
      <c r="AC63" s="116">
        <f t="shared" si="6"/>
        <v>0</v>
      </c>
      <c r="AD63" s="31"/>
      <c r="AG63"/>
      <c r="AH63"/>
    </row>
    <row r="64" spans="1:34" ht="12.75">
      <c r="A64" s="144" t="s">
        <v>66</v>
      </c>
      <c r="B64" s="53"/>
      <c r="C64" s="50"/>
      <c r="D64" s="50"/>
      <c r="E64" s="50"/>
      <c r="F64" s="50"/>
      <c r="G64" s="51"/>
      <c r="H64" s="63"/>
      <c r="I64" s="50"/>
      <c r="J64" s="63"/>
      <c r="K64" s="63"/>
      <c r="L64" s="63"/>
      <c r="M64" s="63"/>
      <c r="N64" s="55">
        <f t="shared" si="7"/>
        <v>0</v>
      </c>
      <c r="O64" s="24"/>
      <c r="P64" s="90"/>
      <c r="Q64" s="50"/>
      <c r="R64" s="50"/>
      <c r="S64" s="50"/>
      <c r="T64" s="50"/>
      <c r="U64" s="51"/>
      <c r="V64" s="50"/>
      <c r="W64" s="50"/>
      <c r="X64" s="50"/>
      <c r="Y64" s="50"/>
      <c r="Z64" s="50"/>
      <c r="AA64" s="63"/>
      <c r="AB64" s="55">
        <f t="shared" si="5"/>
        <v>0</v>
      </c>
      <c r="AC64" s="116">
        <f t="shared" si="6"/>
        <v>0</v>
      </c>
      <c r="AD64" s="31"/>
      <c r="AG64"/>
      <c r="AH64"/>
    </row>
    <row r="65" spans="1:34" ht="12.75">
      <c r="A65" s="144" t="s">
        <v>67</v>
      </c>
      <c r="B65" s="53"/>
      <c r="C65" s="50">
        <v>4</v>
      </c>
      <c r="D65" s="50">
        <v>4</v>
      </c>
      <c r="E65" s="50">
        <v>4</v>
      </c>
      <c r="F65" s="50">
        <v>4</v>
      </c>
      <c r="G65" s="51">
        <v>4</v>
      </c>
      <c r="H65" s="63"/>
      <c r="I65" s="50"/>
      <c r="J65" s="63"/>
      <c r="K65" s="63"/>
      <c r="L65" s="63"/>
      <c r="M65" s="63"/>
      <c r="N65" s="55">
        <f t="shared" si="7"/>
        <v>20</v>
      </c>
      <c r="O65" s="24"/>
      <c r="P65" s="90">
        <v>4</v>
      </c>
      <c r="Q65" s="50"/>
      <c r="R65" s="50">
        <v>4</v>
      </c>
      <c r="S65" s="50">
        <v>4</v>
      </c>
      <c r="T65" s="50">
        <v>4</v>
      </c>
      <c r="U65" s="51"/>
      <c r="V65" s="50"/>
      <c r="W65" s="50"/>
      <c r="X65" s="50"/>
      <c r="Y65" s="50"/>
      <c r="Z65" s="50"/>
      <c r="AA65" s="63"/>
      <c r="AB65" s="55">
        <f t="shared" si="5"/>
        <v>16</v>
      </c>
      <c r="AC65" s="116">
        <f t="shared" si="6"/>
        <v>36</v>
      </c>
      <c r="AD65" s="31"/>
      <c r="AG65"/>
      <c r="AH65"/>
    </row>
    <row r="66" spans="1:34" ht="12.75">
      <c r="A66" s="144" t="s">
        <v>98</v>
      </c>
      <c r="B66" s="53"/>
      <c r="C66" s="50"/>
      <c r="D66" s="50"/>
      <c r="E66" s="50"/>
      <c r="F66" s="50"/>
      <c r="G66" s="51"/>
      <c r="H66" s="63"/>
      <c r="I66" s="50"/>
      <c r="J66" s="63"/>
      <c r="K66" s="63"/>
      <c r="L66" s="63"/>
      <c r="M66" s="63"/>
      <c r="N66" s="55">
        <f t="shared" si="7"/>
        <v>0</v>
      </c>
      <c r="O66" s="24"/>
      <c r="P66" s="90"/>
      <c r="Q66" s="50"/>
      <c r="R66" s="50"/>
      <c r="S66" s="50"/>
      <c r="T66" s="50"/>
      <c r="U66" s="51"/>
      <c r="V66" s="50"/>
      <c r="W66" s="50"/>
      <c r="X66" s="50"/>
      <c r="Y66" s="50"/>
      <c r="Z66" s="50"/>
      <c r="AA66" s="63"/>
      <c r="AB66" s="55">
        <f t="shared" si="5"/>
        <v>0</v>
      </c>
      <c r="AC66" s="116">
        <f t="shared" si="6"/>
        <v>0</v>
      </c>
      <c r="AD66" s="31"/>
      <c r="AG66"/>
      <c r="AH66"/>
    </row>
    <row r="67" spans="1:34" ht="12.75">
      <c r="A67" s="144" t="s">
        <v>68</v>
      </c>
      <c r="B67" s="53"/>
      <c r="C67" s="50">
        <v>4</v>
      </c>
      <c r="D67" s="50"/>
      <c r="E67" s="50"/>
      <c r="F67" s="50"/>
      <c r="G67" s="51"/>
      <c r="H67" s="63">
        <v>4</v>
      </c>
      <c r="I67" s="50"/>
      <c r="J67" s="63"/>
      <c r="K67" s="63"/>
      <c r="L67" s="63"/>
      <c r="M67" s="63"/>
      <c r="N67" s="55">
        <f t="shared" si="7"/>
        <v>8</v>
      </c>
      <c r="O67" s="24"/>
      <c r="P67" s="90"/>
      <c r="Q67" s="50"/>
      <c r="R67" s="50"/>
      <c r="S67" s="50"/>
      <c r="T67" s="50"/>
      <c r="U67" s="51"/>
      <c r="V67" s="50"/>
      <c r="W67" s="50"/>
      <c r="X67" s="50"/>
      <c r="Y67" s="50"/>
      <c r="Z67" s="50"/>
      <c r="AA67" s="63"/>
      <c r="AB67" s="55">
        <f t="shared" si="5"/>
        <v>0</v>
      </c>
      <c r="AC67" s="116">
        <f t="shared" si="6"/>
        <v>8</v>
      </c>
      <c r="AD67" s="31"/>
      <c r="AG67"/>
      <c r="AH67"/>
    </row>
    <row r="68" spans="1:34" ht="12.75">
      <c r="A68" s="144" t="s">
        <v>99</v>
      </c>
      <c r="B68" s="53"/>
      <c r="C68" s="50">
        <v>4</v>
      </c>
      <c r="D68" s="50">
        <v>2</v>
      </c>
      <c r="E68" s="50">
        <v>3</v>
      </c>
      <c r="F68" s="50">
        <v>4</v>
      </c>
      <c r="G68" s="51">
        <v>4</v>
      </c>
      <c r="H68" s="63">
        <v>4</v>
      </c>
      <c r="I68" s="50">
        <v>4</v>
      </c>
      <c r="J68" s="63">
        <v>4</v>
      </c>
      <c r="K68" s="63">
        <v>4</v>
      </c>
      <c r="L68" s="63">
        <v>4</v>
      </c>
      <c r="M68" s="63"/>
      <c r="N68" s="55">
        <f t="shared" si="7"/>
        <v>37</v>
      </c>
      <c r="O68" s="24"/>
      <c r="P68" s="90">
        <v>3</v>
      </c>
      <c r="Q68" s="50"/>
      <c r="R68" s="50">
        <v>4</v>
      </c>
      <c r="S68" s="50">
        <v>4</v>
      </c>
      <c r="T68" s="50">
        <v>2</v>
      </c>
      <c r="U68" s="51"/>
      <c r="V68" s="50">
        <v>4</v>
      </c>
      <c r="W68" s="50">
        <v>4</v>
      </c>
      <c r="X68" s="50">
        <v>2</v>
      </c>
      <c r="Y68" s="50">
        <v>2</v>
      </c>
      <c r="Z68" s="50"/>
      <c r="AA68" s="63"/>
      <c r="AB68" s="55">
        <f t="shared" si="5"/>
        <v>25</v>
      </c>
      <c r="AC68" s="116">
        <f t="shared" si="6"/>
        <v>62</v>
      </c>
      <c r="AD68" s="31"/>
      <c r="AG68"/>
      <c r="AH68"/>
    </row>
    <row r="69" spans="1:34" ht="12.75">
      <c r="A69" s="144" t="s">
        <v>33</v>
      </c>
      <c r="B69" s="53"/>
      <c r="C69" s="50"/>
      <c r="D69" s="50"/>
      <c r="E69" s="50"/>
      <c r="F69" s="50"/>
      <c r="G69" s="51"/>
      <c r="H69" s="63"/>
      <c r="I69" s="50"/>
      <c r="J69" s="63"/>
      <c r="K69" s="63"/>
      <c r="L69" s="63"/>
      <c r="M69" s="63"/>
      <c r="N69" s="55">
        <f t="shared" si="7"/>
        <v>0</v>
      </c>
      <c r="O69" s="24"/>
      <c r="P69" s="90"/>
      <c r="Q69" s="50">
        <v>4</v>
      </c>
      <c r="R69" s="50"/>
      <c r="S69" s="50"/>
      <c r="T69" s="50"/>
      <c r="U69" s="51"/>
      <c r="V69" s="50">
        <v>4</v>
      </c>
      <c r="W69" s="50">
        <v>4</v>
      </c>
      <c r="X69" s="50"/>
      <c r="Y69" s="50"/>
      <c r="Z69" s="50"/>
      <c r="AA69" s="63"/>
      <c r="AB69" s="55">
        <f t="shared" si="5"/>
        <v>12</v>
      </c>
      <c r="AC69" s="116">
        <f t="shared" si="6"/>
        <v>12</v>
      </c>
      <c r="AD69" s="31"/>
      <c r="AG69"/>
      <c r="AH69"/>
    </row>
    <row r="70" spans="1:34" ht="12.75">
      <c r="A70" s="144" t="s">
        <v>55</v>
      </c>
      <c r="B70" s="53"/>
      <c r="C70" s="50"/>
      <c r="D70" s="50"/>
      <c r="E70" s="50"/>
      <c r="F70" s="50"/>
      <c r="G70" s="51"/>
      <c r="H70" s="63"/>
      <c r="I70" s="50"/>
      <c r="J70" s="63"/>
      <c r="K70" s="63"/>
      <c r="L70" s="63"/>
      <c r="M70" s="63"/>
      <c r="N70" s="55">
        <f t="shared" si="7"/>
        <v>0</v>
      </c>
      <c r="O70" s="24"/>
      <c r="P70" s="90"/>
      <c r="Q70" s="50"/>
      <c r="R70" s="50"/>
      <c r="S70" s="50"/>
      <c r="T70" s="50"/>
      <c r="U70" s="51"/>
      <c r="V70" s="50"/>
      <c r="W70" s="50"/>
      <c r="X70" s="50"/>
      <c r="Y70" s="50"/>
      <c r="Z70" s="50"/>
      <c r="AA70" s="63"/>
      <c r="AB70" s="55">
        <f t="shared" si="5"/>
        <v>0</v>
      </c>
      <c r="AC70" s="116">
        <f t="shared" si="6"/>
        <v>0</v>
      </c>
      <c r="AD70" s="31"/>
      <c r="AG70"/>
      <c r="AH70"/>
    </row>
    <row r="71" spans="1:34" ht="12.75">
      <c r="A71" s="144" t="s">
        <v>100</v>
      </c>
      <c r="B71" s="53"/>
      <c r="C71" s="50"/>
      <c r="D71" s="50"/>
      <c r="E71" s="50"/>
      <c r="F71" s="50"/>
      <c r="G71" s="51"/>
      <c r="H71" s="63"/>
      <c r="I71" s="50"/>
      <c r="J71" s="63"/>
      <c r="K71" s="63"/>
      <c r="L71" s="63"/>
      <c r="M71" s="63"/>
      <c r="N71" s="55">
        <f t="shared" si="7"/>
        <v>0</v>
      </c>
      <c r="O71" s="24"/>
      <c r="P71" s="90"/>
      <c r="Q71" s="50"/>
      <c r="R71" s="50"/>
      <c r="S71" s="50"/>
      <c r="T71" s="50"/>
      <c r="U71" s="51"/>
      <c r="V71" s="50"/>
      <c r="W71" s="50"/>
      <c r="X71" s="50"/>
      <c r="Y71" s="50"/>
      <c r="Z71" s="50"/>
      <c r="AA71" s="63"/>
      <c r="AB71" s="55">
        <f t="shared" si="5"/>
        <v>0</v>
      </c>
      <c r="AC71" s="116">
        <f t="shared" si="6"/>
        <v>0</v>
      </c>
      <c r="AD71" s="31"/>
      <c r="AG71"/>
      <c r="AH71"/>
    </row>
    <row r="72" spans="1:34" ht="12.75">
      <c r="A72" s="144" t="s">
        <v>101</v>
      </c>
      <c r="B72" s="59">
        <v>4</v>
      </c>
      <c r="C72" s="58">
        <v>4</v>
      </c>
      <c r="D72" s="58">
        <v>4</v>
      </c>
      <c r="E72" s="58">
        <v>4</v>
      </c>
      <c r="F72" s="58">
        <v>4</v>
      </c>
      <c r="G72" s="102">
        <v>4</v>
      </c>
      <c r="H72" s="64"/>
      <c r="I72" s="58">
        <v>2</v>
      </c>
      <c r="J72" s="64">
        <v>4</v>
      </c>
      <c r="K72" s="64">
        <v>3</v>
      </c>
      <c r="L72" s="64">
        <v>4</v>
      </c>
      <c r="M72" s="64"/>
      <c r="N72" s="55">
        <f t="shared" si="7"/>
        <v>37</v>
      </c>
      <c r="O72" s="24"/>
      <c r="P72" s="93"/>
      <c r="Q72" s="58">
        <v>4</v>
      </c>
      <c r="R72" s="58"/>
      <c r="S72" s="58">
        <v>4</v>
      </c>
      <c r="T72" s="58">
        <v>2</v>
      </c>
      <c r="U72" s="51"/>
      <c r="V72" s="58">
        <v>4</v>
      </c>
      <c r="W72" s="58">
        <v>4</v>
      </c>
      <c r="X72" s="58">
        <v>4</v>
      </c>
      <c r="Y72" s="58">
        <v>4</v>
      </c>
      <c r="Z72" s="58"/>
      <c r="AA72" s="64"/>
      <c r="AB72" s="55">
        <f t="shared" si="5"/>
        <v>26</v>
      </c>
      <c r="AC72" s="116">
        <f t="shared" si="6"/>
        <v>63</v>
      </c>
      <c r="AD72" s="31"/>
      <c r="AG72"/>
      <c r="AH72"/>
    </row>
    <row r="73" spans="1:34" ht="12.75">
      <c r="A73" s="144" t="s">
        <v>38</v>
      </c>
      <c r="B73" s="59"/>
      <c r="C73" s="58"/>
      <c r="D73" s="58"/>
      <c r="E73" s="58"/>
      <c r="F73" s="58"/>
      <c r="G73" s="102"/>
      <c r="H73" s="64"/>
      <c r="I73" s="58"/>
      <c r="J73" s="64"/>
      <c r="K73" s="64"/>
      <c r="L73" s="64"/>
      <c r="M73" s="64"/>
      <c r="N73" s="55">
        <f t="shared" si="7"/>
        <v>0</v>
      </c>
      <c r="O73" s="24"/>
      <c r="P73" s="93"/>
      <c r="Q73" s="58"/>
      <c r="R73" s="58"/>
      <c r="S73" s="58"/>
      <c r="T73" s="58"/>
      <c r="U73" s="131"/>
      <c r="V73" s="58"/>
      <c r="W73" s="58"/>
      <c r="X73" s="58"/>
      <c r="Y73" s="58"/>
      <c r="Z73" s="58"/>
      <c r="AA73" s="64"/>
      <c r="AB73" s="55">
        <f t="shared" si="5"/>
        <v>0</v>
      </c>
      <c r="AC73" s="116">
        <f t="shared" si="6"/>
        <v>0</v>
      </c>
      <c r="AD73" s="31"/>
      <c r="AG73"/>
      <c r="AH73"/>
    </row>
    <row r="74" spans="1:34" ht="12.75">
      <c r="A74" s="144" t="s">
        <v>9</v>
      </c>
      <c r="B74" s="59">
        <v>4</v>
      </c>
      <c r="C74" s="58"/>
      <c r="D74" s="58"/>
      <c r="E74" s="58">
        <v>4</v>
      </c>
      <c r="F74" s="58"/>
      <c r="G74" s="102"/>
      <c r="H74" s="64">
        <v>2</v>
      </c>
      <c r="I74" s="58"/>
      <c r="J74" s="64"/>
      <c r="K74" s="64">
        <v>4</v>
      </c>
      <c r="L74" s="64"/>
      <c r="M74" s="64"/>
      <c r="N74" s="55">
        <f t="shared" si="7"/>
        <v>14</v>
      </c>
      <c r="O74" s="24"/>
      <c r="P74" s="93"/>
      <c r="Q74" s="58"/>
      <c r="R74" s="58">
        <v>4</v>
      </c>
      <c r="S74" s="58">
        <v>4</v>
      </c>
      <c r="T74" s="58">
        <v>4</v>
      </c>
      <c r="U74" s="131"/>
      <c r="V74" s="58">
        <v>4</v>
      </c>
      <c r="W74" s="58">
        <v>1</v>
      </c>
      <c r="X74" s="58">
        <v>4</v>
      </c>
      <c r="Y74" s="58">
        <v>4</v>
      </c>
      <c r="Z74" s="58"/>
      <c r="AA74" s="64"/>
      <c r="AB74" s="55">
        <f t="shared" si="5"/>
        <v>25</v>
      </c>
      <c r="AC74" s="116">
        <f t="shared" si="6"/>
        <v>39</v>
      </c>
      <c r="AD74" s="31"/>
      <c r="AG74"/>
      <c r="AH74"/>
    </row>
    <row r="75" spans="1:34" ht="12.75">
      <c r="A75" s="144" t="s">
        <v>56</v>
      </c>
      <c r="B75" s="59"/>
      <c r="C75" s="58"/>
      <c r="D75" s="58">
        <v>4</v>
      </c>
      <c r="E75" s="58"/>
      <c r="F75" s="58"/>
      <c r="G75" s="102"/>
      <c r="H75" s="64"/>
      <c r="I75" s="58"/>
      <c r="J75" s="64"/>
      <c r="K75" s="64"/>
      <c r="L75" s="64"/>
      <c r="M75" s="64"/>
      <c r="N75" s="55">
        <f t="shared" si="7"/>
        <v>4</v>
      </c>
      <c r="O75" s="24"/>
      <c r="P75" s="93">
        <v>4</v>
      </c>
      <c r="Q75" s="58">
        <v>4</v>
      </c>
      <c r="R75" s="58">
        <v>2</v>
      </c>
      <c r="S75" s="58"/>
      <c r="T75" s="58"/>
      <c r="U75" s="51"/>
      <c r="V75" s="58"/>
      <c r="W75" s="58"/>
      <c r="X75" s="58"/>
      <c r="Y75" s="58"/>
      <c r="Z75" s="58"/>
      <c r="AA75" s="64"/>
      <c r="AB75" s="55">
        <f t="shared" si="5"/>
        <v>10</v>
      </c>
      <c r="AC75" s="116">
        <f t="shared" si="6"/>
        <v>14</v>
      </c>
      <c r="AD75" s="31"/>
      <c r="AG75"/>
      <c r="AH75"/>
    </row>
    <row r="76" spans="1:34" ht="12.75">
      <c r="A76" s="144" t="s">
        <v>102</v>
      </c>
      <c r="B76" s="59"/>
      <c r="C76" s="58"/>
      <c r="D76" s="58"/>
      <c r="E76" s="58"/>
      <c r="F76" s="58"/>
      <c r="G76" s="102"/>
      <c r="H76" s="64"/>
      <c r="I76" s="58"/>
      <c r="J76" s="64"/>
      <c r="K76" s="64">
        <v>4</v>
      </c>
      <c r="L76" s="64"/>
      <c r="M76" s="64"/>
      <c r="N76" s="55">
        <f t="shared" si="7"/>
        <v>4</v>
      </c>
      <c r="O76" s="24"/>
      <c r="P76" s="93">
        <v>4</v>
      </c>
      <c r="Q76" s="58"/>
      <c r="R76" s="58"/>
      <c r="S76" s="58">
        <v>4</v>
      </c>
      <c r="T76" s="58"/>
      <c r="U76" s="102"/>
      <c r="V76" s="58"/>
      <c r="W76" s="58"/>
      <c r="X76" s="58"/>
      <c r="Y76" s="58"/>
      <c r="Z76" s="58"/>
      <c r="AA76" s="64"/>
      <c r="AB76" s="55">
        <f t="shared" si="5"/>
        <v>8</v>
      </c>
      <c r="AC76" s="116">
        <f t="shared" si="6"/>
        <v>12</v>
      </c>
      <c r="AD76" s="31"/>
      <c r="AG76"/>
      <c r="AH76"/>
    </row>
    <row r="77" spans="1:34" ht="12.75">
      <c r="A77" s="144" t="s">
        <v>46</v>
      </c>
      <c r="B77" s="59"/>
      <c r="C77" s="58">
        <v>2</v>
      </c>
      <c r="D77" s="58">
        <v>2</v>
      </c>
      <c r="E77" s="58">
        <v>1</v>
      </c>
      <c r="F77" s="58"/>
      <c r="G77" s="102"/>
      <c r="H77" s="64">
        <v>2</v>
      </c>
      <c r="I77" s="58"/>
      <c r="J77" s="64"/>
      <c r="K77" s="64">
        <v>2</v>
      </c>
      <c r="L77" s="64">
        <v>4</v>
      </c>
      <c r="M77" s="64"/>
      <c r="N77" s="55">
        <f t="shared" si="7"/>
        <v>13</v>
      </c>
      <c r="O77" s="24"/>
      <c r="P77" s="93">
        <v>1</v>
      </c>
      <c r="Q77" s="58"/>
      <c r="R77" s="58"/>
      <c r="S77" s="58"/>
      <c r="T77" s="58"/>
      <c r="U77" s="102"/>
      <c r="V77" s="58"/>
      <c r="W77" s="58">
        <v>3</v>
      </c>
      <c r="X77" s="58"/>
      <c r="Y77" s="58"/>
      <c r="Z77" s="58"/>
      <c r="AA77" s="64"/>
      <c r="AB77" s="55">
        <f t="shared" si="5"/>
        <v>4</v>
      </c>
      <c r="AC77" s="116">
        <f t="shared" si="6"/>
        <v>17</v>
      </c>
      <c r="AD77" s="31"/>
      <c r="AG77"/>
      <c r="AH77"/>
    </row>
    <row r="78" spans="1:34" ht="12.75">
      <c r="A78" s="144" t="s">
        <v>69</v>
      </c>
      <c r="B78" s="59"/>
      <c r="C78" s="58"/>
      <c r="D78" s="58"/>
      <c r="E78" s="58"/>
      <c r="F78" s="58"/>
      <c r="G78" s="102"/>
      <c r="H78" s="64"/>
      <c r="I78" s="58"/>
      <c r="J78" s="64">
        <v>4</v>
      </c>
      <c r="K78" s="64"/>
      <c r="L78" s="64"/>
      <c r="M78" s="64"/>
      <c r="N78" s="55">
        <f t="shared" si="7"/>
        <v>4</v>
      </c>
      <c r="O78" s="24"/>
      <c r="P78" s="93">
        <v>4</v>
      </c>
      <c r="Q78" s="58">
        <v>4</v>
      </c>
      <c r="R78" s="58"/>
      <c r="S78" s="58"/>
      <c r="T78" s="58"/>
      <c r="U78" s="102"/>
      <c r="V78" s="58"/>
      <c r="W78" s="58"/>
      <c r="X78" s="58"/>
      <c r="Y78" s="58"/>
      <c r="Z78" s="58"/>
      <c r="AA78" s="64"/>
      <c r="AB78" s="55">
        <f t="shared" si="5"/>
        <v>8</v>
      </c>
      <c r="AC78" s="116">
        <f t="shared" si="6"/>
        <v>12</v>
      </c>
      <c r="AD78" s="31"/>
      <c r="AG78"/>
      <c r="AH78"/>
    </row>
    <row r="79" spans="1:34" ht="12.75">
      <c r="A79" s="144" t="s">
        <v>103</v>
      </c>
      <c r="B79" s="59"/>
      <c r="C79" s="58">
        <v>2</v>
      </c>
      <c r="D79" s="58">
        <v>4</v>
      </c>
      <c r="E79" s="58">
        <v>4</v>
      </c>
      <c r="F79" s="58">
        <v>3</v>
      </c>
      <c r="G79" s="102"/>
      <c r="H79" s="64">
        <v>4</v>
      </c>
      <c r="I79" s="58">
        <v>4</v>
      </c>
      <c r="J79" s="64">
        <v>4</v>
      </c>
      <c r="K79" s="64">
        <v>3</v>
      </c>
      <c r="L79" s="64">
        <v>4</v>
      </c>
      <c r="M79" s="64"/>
      <c r="N79" s="55">
        <f t="shared" si="7"/>
        <v>32</v>
      </c>
      <c r="O79" s="24"/>
      <c r="P79" s="93">
        <v>4</v>
      </c>
      <c r="Q79" s="58"/>
      <c r="R79" s="58">
        <v>4</v>
      </c>
      <c r="S79" s="58">
        <v>4</v>
      </c>
      <c r="T79" s="58">
        <v>4</v>
      </c>
      <c r="U79" s="102"/>
      <c r="V79" s="58">
        <v>4</v>
      </c>
      <c r="W79" s="58">
        <v>4</v>
      </c>
      <c r="X79" s="58"/>
      <c r="Y79" s="58"/>
      <c r="Z79" s="58"/>
      <c r="AA79" s="64"/>
      <c r="AB79" s="55">
        <f t="shared" si="5"/>
        <v>24</v>
      </c>
      <c r="AC79" s="116">
        <f t="shared" si="6"/>
        <v>56</v>
      </c>
      <c r="AD79" s="31"/>
      <c r="AG79"/>
      <c r="AH79"/>
    </row>
    <row r="80" spans="1:34" ht="12.75">
      <c r="A80" s="144" t="s">
        <v>70</v>
      </c>
      <c r="B80" s="59">
        <v>4</v>
      </c>
      <c r="C80" s="58"/>
      <c r="D80" s="58"/>
      <c r="E80" s="58"/>
      <c r="F80" s="58"/>
      <c r="G80" s="102"/>
      <c r="H80" s="64"/>
      <c r="I80" s="58"/>
      <c r="J80" s="64"/>
      <c r="K80" s="64"/>
      <c r="L80" s="64"/>
      <c r="M80" s="64"/>
      <c r="N80" s="55">
        <f t="shared" si="7"/>
        <v>4</v>
      </c>
      <c r="O80" s="24"/>
      <c r="P80" s="93"/>
      <c r="Q80" s="58"/>
      <c r="R80" s="58"/>
      <c r="S80" s="58"/>
      <c r="T80" s="58"/>
      <c r="U80" s="102"/>
      <c r="V80" s="58"/>
      <c r="W80" s="58"/>
      <c r="X80" s="58"/>
      <c r="Y80" s="58"/>
      <c r="Z80" s="58"/>
      <c r="AA80" s="64"/>
      <c r="AB80" s="55">
        <f t="shared" si="5"/>
        <v>0</v>
      </c>
      <c r="AC80" s="116">
        <f t="shared" si="6"/>
        <v>4</v>
      </c>
      <c r="AD80" s="31"/>
      <c r="AG80"/>
      <c r="AH80"/>
    </row>
    <row r="81" spans="1:34" ht="12.75">
      <c r="A81" s="144" t="s">
        <v>71</v>
      </c>
      <c r="B81" s="59"/>
      <c r="C81" s="58"/>
      <c r="D81" s="58"/>
      <c r="E81" s="58"/>
      <c r="F81" s="58"/>
      <c r="G81" s="102"/>
      <c r="H81" s="64"/>
      <c r="I81" s="58"/>
      <c r="J81" s="64"/>
      <c r="K81" s="64"/>
      <c r="L81" s="64"/>
      <c r="M81" s="64"/>
      <c r="N81" s="55">
        <f t="shared" si="7"/>
        <v>0</v>
      </c>
      <c r="O81" s="24"/>
      <c r="P81" s="93"/>
      <c r="Q81" s="58"/>
      <c r="R81" s="58"/>
      <c r="S81" s="58"/>
      <c r="T81" s="58"/>
      <c r="U81" s="102"/>
      <c r="V81" s="58"/>
      <c r="W81" s="58"/>
      <c r="X81" s="58"/>
      <c r="Y81" s="58"/>
      <c r="Z81" s="58"/>
      <c r="AA81" s="64"/>
      <c r="AB81" s="55">
        <f t="shared" si="5"/>
        <v>0</v>
      </c>
      <c r="AC81" s="116">
        <f t="shared" si="6"/>
        <v>0</v>
      </c>
      <c r="AD81" s="31"/>
      <c r="AG81"/>
      <c r="AH81"/>
    </row>
    <row r="82" spans="1:34" ht="12.75">
      <c r="A82" s="144" t="s">
        <v>72</v>
      </c>
      <c r="B82" s="59"/>
      <c r="C82" s="58"/>
      <c r="D82" s="58"/>
      <c r="E82" s="58"/>
      <c r="F82" s="58"/>
      <c r="G82" s="102">
        <v>4</v>
      </c>
      <c r="H82" s="64"/>
      <c r="I82" s="58"/>
      <c r="J82" s="64"/>
      <c r="K82" s="64"/>
      <c r="L82" s="64"/>
      <c r="M82" s="64"/>
      <c r="N82" s="55">
        <f t="shared" si="7"/>
        <v>4</v>
      </c>
      <c r="O82" s="24"/>
      <c r="P82" s="93"/>
      <c r="Q82" s="58">
        <v>4</v>
      </c>
      <c r="R82" s="58"/>
      <c r="S82" s="58"/>
      <c r="T82" s="58"/>
      <c r="U82" s="102"/>
      <c r="V82" s="58"/>
      <c r="W82" s="58">
        <v>4</v>
      </c>
      <c r="X82" s="58"/>
      <c r="Y82" s="58"/>
      <c r="Z82" s="58"/>
      <c r="AA82" s="64"/>
      <c r="AB82" s="55">
        <f t="shared" si="5"/>
        <v>8</v>
      </c>
      <c r="AC82" s="116">
        <f t="shared" si="6"/>
        <v>12</v>
      </c>
      <c r="AD82" s="31"/>
      <c r="AG82"/>
      <c r="AH82"/>
    </row>
    <row r="83" spans="1:34" ht="12.75">
      <c r="A83" s="144" t="s">
        <v>73</v>
      </c>
      <c r="B83" s="59"/>
      <c r="C83" s="58"/>
      <c r="D83" s="58"/>
      <c r="E83" s="58"/>
      <c r="F83" s="58"/>
      <c r="G83" s="102"/>
      <c r="H83" s="64"/>
      <c r="I83" s="58">
        <v>4</v>
      </c>
      <c r="J83" s="64"/>
      <c r="K83" s="64"/>
      <c r="L83" s="64"/>
      <c r="M83" s="64"/>
      <c r="N83" s="55">
        <f t="shared" si="7"/>
        <v>4</v>
      </c>
      <c r="O83" s="24"/>
      <c r="P83" s="93"/>
      <c r="Q83" s="58"/>
      <c r="R83" s="58"/>
      <c r="S83" s="58"/>
      <c r="T83" s="58"/>
      <c r="U83" s="102"/>
      <c r="V83" s="58"/>
      <c r="W83" s="58"/>
      <c r="X83" s="58"/>
      <c r="Y83" s="58"/>
      <c r="Z83" s="58"/>
      <c r="AA83" s="64"/>
      <c r="AB83" s="55">
        <f t="shared" si="5"/>
        <v>0</v>
      </c>
      <c r="AC83" s="116">
        <f t="shared" si="6"/>
        <v>4</v>
      </c>
      <c r="AD83" s="31"/>
      <c r="AG83"/>
      <c r="AH83"/>
    </row>
    <row r="84" spans="1:34" ht="12.75">
      <c r="A84" s="144" t="s">
        <v>107</v>
      </c>
      <c r="B84" s="59"/>
      <c r="C84" s="58"/>
      <c r="D84" s="58"/>
      <c r="E84" s="58"/>
      <c r="F84" s="58"/>
      <c r="G84" s="102"/>
      <c r="H84" s="64"/>
      <c r="I84" s="58"/>
      <c r="J84" s="64"/>
      <c r="K84" s="64"/>
      <c r="L84" s="64"/>
      <c r="M84" s="64"/>
      <c r="N84" s="55">
        <f t="shared" si="7"/>
        <v>0</v>
      </c>
      <c r="O84" s="24"/>
      <c r="P84" s="93">
        <v>4</v>
      </c>
      <c r="Q84" s="58"/>
      <c r="R84" s="58">
        <v>4</v>
      </c>
      <c r="S84" s="58"/>
      <c r="T84" s="58"/>
      <c r="U84" s="102"/>
      <c r="V84" s="58"/>
      <c r="W84" s="58"/>
      <c r="X84" s="58"/>
      <c r="Y84" s="58"/>
      <c r="Z84" s="58"/>
      <c r="AA84" s="64"/>
      <c r="AB84" s="55">
        <f t="shared" si="5"/>
        <v>8</v>
      </c>
      <c r="AC84" s="116">
        <f t="shared" si="6"/>
        <v>8</v>
      </c>
      <c r="AD84" s="31"/>
      <c r="AG84"/>
      <c r="AH84"/>
    </row>
    <row r="85" spans="1:34" ht="12.75">
      <c r="A85" s="144" t="s">
        <v>74</v>
      </c>
      <c r="B85" s="59"/>
      <c r="C85" s="58"/>
      <c r="D85" s="58"/>
      <c r="E85" s="58"/>
      <c r="F85" s="58"/>
      <c r="G85" s="102"/>
      <c r="H85" s="64"/>
      <c r="I85" s="58"/>
      <c r="J85" s="64"/>
      <c r="K85" s="64"/>
      <c r="L85" s="64"/>
      <c r="M85" s="64"/>
      <c r="N85" s="55">
        <f t="shared" si="7"/>
        <v>0</v>
      </c>
      <c r="O85" s="24"/>
      <c r="P85" s="93"/>
      <c r="Q85" s="58"/>
      <c r="R85" s="58"/>
      <c r="S85" s="58"/>
      <c r="T85" s="58"/>
      <c r="U85" s="102"/>
      <c r="V85" s="58"/>
      <c r="W85" s="58"/>
      <c r="X85" s="58"/>
      <c r="Y85" s="58"/>
      <c r="Z85" s="58"/>
      <c r="AA85" s="64"/>
      <c r="AB85" s="55">
        <f t="shared" si="5"/>
        <v>0</v>
      </c>
      <c r="AC85" s="116">
        <f t="shared" si="6"/>
        <v>0</v>
      </c>
      <c r="AD85" s="31"/>
      <c r="AG85"/>
      <c r="AH85"/>
    </row>
    <row r="86" spans="1:34" ht="12.75">
      <c r="A86" s="144" t="s">
        <v>131</v>
      </c>
      <c r="B86" s="59"/>
      <c r="C86" s="58"/>
      <c r="D86" s="58"/>
      <c r="E86" s="58"/>
      <c r="F86" s="58">
        <v>4</v>
      </c>
      <c r="G86" s="102">
        <v>4</v>
      </c>
      <c r="H86" s="64"/>
      <c r="I86" s="58"/>
      <c r="J86" s="64"/>
      <c r="K86" s="64"/>
      <c r="L86" s="64"/>
      <c r="M86" s="64"/>
      <c r="N86" s="55">
        <f t="shared" si="7"/>
        <v>8</v>
      </c>
      <c r="O86" s="24"/>
      <c r="P86" s="93"/>
      <c r="Q86" s="58"/>
      <c r="R86" s="58"/>
      <c r="S86" s="58"/>
      <c r="T86" s="58"/>
      <c r="U86" s="102"/>
      <c r="V86" s="58"/>
      <c r="W86" s="58"/>
      <c r="X86" s="58"/>
      <c r="Y86" s="58"/>
      <c r="Z86" s="58"/>
      <c r="AA86" s="64"/>
      <c r="AB86" s="55">
        <f t="shared" si="5"/>
        <v>0</v>
      </c>
      <c r="AC86" s="116">
        <f t="shared" si="6"/>
        <v>8</v>
      </c>
      <c r="AD86" s="31"/>
      <c r="AG86"/>
      <c r="AH86"/>
    </row>
    <row r="87" spans="1:34" ht="12.75">
      <c r="A87" s="144" t="s">
        <v>75</v>
      </c>
      <c r="B87" s="59"/>
      <c r="C87" s="58"/>
      <c r="D87" s="58"/>
      <c r="E87" s="58"/>
      <c r="F87" s="58"/>
      <c r="G87" s="102"/>
      <c r="H87" s="64"/>
      <c r="I87" s="58"/>
      <c r="J87" s="64"/>
      <c r="K87" s="64"/>
      <c r="L87" s="64"/>
      <c r="M87" s="64"/>
      <c r="N87" s="55">
        <f t="shared" si="7"/>
        <v>0</v>
      </c>
      <c r="O87" s="24"/>
      <c r="P87" s="93"/>
      <c r="Q87" s="58"/>
      <c r="R87" s="58"/>
      <c r="S87" s="58"/>
      <c r="T87" s="58"/>
      <c r="U87" s="102"/>
      <c r="V87" s="58"/>
      <c r="W87" s="58"/>
      <c r="X87" s="58"/>
      <c r="Y87" s="58"/>
      <c r="Z87" s="58"/>
      <c r="AA87" s="64"/>
      <c r="AB87" s="55">
        <f t="shared" si="5"/>
        <v>0</v>
      </c>
      <c r="AC87" s="116">
        <f t="shared" si="6"/>
        <v>0</v>
      </c>
      <c r="AD87" s="31"/>
      <c r="AG87"/>
      <c r="AH87"/>
    </row>
    <row r="88" spans="1:34" ht="12.75">
      <c r="A88" s="144" t="s">
        <v>104</v>
      </c>
      <c r="B88" s="59"/>
      <c r="C88" s="58"/>
      <c r="D88" s="58"/>
      <c r="E88" s="58"/>
      <c r="F88" s="58"/>
      <c r="G88" s="102"/>
      <c r="H88" s="64"/>
      <c r="I88" s="58"/>
      <c r="J88" s="64"/>
      <c r="K88" s="64"/>
      <c r="L88" s="64"/>
      <c r="M88" s="64"/>
      <c r="N88" s="55">
        <f t="shared" si="7"/>
        <v>0</v>
      </c>
      <c r="O88" s="24"/>
      <c r="P88" s="93"/>
      <c r="Q88" s="58"/>
      <c r="R88" s="58"/>
      <c r="S88" s="58"/>
      <c r="T88" s="58"/>
      <c r="U88" s="102"/>
      <c r="V88" s="58"/>
      <c r="W88" s="58"/>
      <c r="X88" s="58"/>
      <c r="Y88" s="58"/>
      <c r="Z88" s="58"/>
      <c r="AA88" s="64"/>
      <c r="AB88" s="55">
        <f t="shared" si="5"/>
        <v>0</v>
      </c>
      <c r="AC88" s="116">
        <f t="shared" si="6"/>
        <v>0</v>
      </c>
      <c r="AD88" s="31"/>
      <c r="AG88"/>
      <c r="AH88"/>
    </row>
    <row r="89" spans="1:34" ht="12.75">
      <c r="A89" s="144" t="s">
        <v>47</v>
      </c>
      <c r="B89" s="59"/>
      <c r="C89" s="58"/>
      <c r="D89" s="58"/>
      <c r="E89" s="58"/>
      <c r="F89" s="58">
        <v>4</v>
      </c>
      <c r="G89" s="102">
        <v>4</v>
      </c>
      <c r="H89" s="64">
        <v>4</v>
      </c>
      <c r="I89" s="58"/>
      <c r="J89" s="64"/>
      <c r="K89" s="64"/>
      <c r="L89" s="64">
        <v>4</v>
      </c>
      <c r="M89" s="64"/>
      <c r="N89" s="55">
        <f t="shared" si="7"/>
        <v>16</v>
      </c>
      <c r="O89" s="24"/>
      <c r="P89" s="93"/>
      <c r="Q89" s="58"/>
      <c r="R89" s="58"/>
      <c r="S89" s="58"/>
      <c r="T89" s="58">
        <v>4</v>
      </c>
      <c r="U89" s="102"/>
      <c r="V89" s="58"/>
      <c r="W89" s="58"/>
      <c r="X89" s="58"/>
      <c r="Y89" s="58"/>
      <c r="Z89" s="58"/>
      <c r="AA89" s="64"/>
      <c r="AB89" s="55">
        <f t="shared" si="5"/>
        <v>4</v>
      </c>
      <c r="AC89" s="116">
        <f t="shared" si="6"/>
        <v>20</v>
      </c>
      <c r="AD89" s="31"/>
      <c r="AG89"/>
      <c r="AH89"/>
    </row>
    <row r="90" spans="1:34" ht="12.75">
      <c r="A90" s="144" t="s">
        <v>39</v>
      </c>
      <c r="B90" s="59">
        <v>4</v>
      </c>
      <c r="C90" s="58"/>
      <c r="D90" s="58"/>
      <c r="E90" s="58"/>
      <c r="F90" s="58">
        <v>3</v>
      </c>
      <c r="G90" s="102"/>
      <c r="H90" s="64">
        <v>4</v>
      </c>
      <c r="I90" s="58">
        <v>4</v>
      </c>
      <c r="J90" s="64">
        <v>4</v>
      </c>
      <c r="K90" s="64"/>
      <c r="L90" s="64"/>
      <c r="M90" s="64"/>
      <c r="N90" s="55">
        <f t="shared" si="7"/>
        <v>19</v>
      </c>
      <c r="O90" s="24"/>
      <c r="P90" s="93"/>
      <c r="Q90" s="58"/>
      <c r="R90" s="58">
        <v>2</v>
      </c>
      <c r="S90" s="58">
        <v>4</v>
      </c>
      <c r="T90" s="58">
        <v>4</v>
      </c>
      <c r="U90" s="102"/>
      <c r="V90" s="58">
        <v>4</v>
      </c>
      <c r="W90" s="58"/>
      <c r="X90" s="58"/>
      <c r="Y90" s="58">
        <v>4</v>
      </c>
      <c r="Z90" s="58"/>
      <c r="AA90" s="64"/>
      <c r="AB90" s="55">
        <f t="shared" si="5"/>
        <v>18</v>
      </c>
      <c r="AC90" s="116">
        <f t="shared" si="6"/>
        <v>37</v>
      </c>
      <c r="AD90" s="31"/>
      <c r="AG90"/>
      <c r="AH90"/>
    </row>
    <row r="91" spans="1:34" ht="12.75">
      <c r="A91" s="144" t="s">
        <v>76</v>
      </c>
      <c r="B91" s="59"/>
      <c r="C91" s="58"/>
      <c r="D91" s="58"/>
      <c r="E91" s="58"/>
      <c r="F91" s="58"/>
      <c r="G91" s="102"/>
      <c r="H91" s="64"/>
      <c r="I91" s="58"/>
      <c r="J91" s="64"/>
      <c r="K91" s="64"/>
      <c r="L91" s="64"/>
      <c r="M91" s="64"/>
      <c r="N91" s="55">
        <f t="shared" si="7"/>
        <v>0</v>
      </c>
      <c r="O91" s="24"/>
      <c r="P91" s="93"/>
      <c r="Q91" s="58"/>
      <c r="R91" s="58"/>
      <c r="S91" s="58"/>
      <c r="T91" s="58"/>
      <c r="U91" s="102"/>
      <c r="V91" s="58"/>
      <c r="W91" s="58"/>
      <c r="X91" s="58"/>
      <c r="Y91" s="58"/>
      <c r="Z91" s="58"/>
      <c r="AA91" s="64"/>
      <c r="AB91" s="55">
        <f t="shared" si="5"/>
        <v>0</v>
      </c>
      <c r="AC91" s="116">
        <f t="shared" si="6"/>
        <v>0</v>
      </c>
      <c r="AD91" s="31"/>
      <c r="AG91"/>
      <c r="AH91"/>
    </row>
    <row r="92" spans="1:34" ht="12.75">
      <c r="A92" s="144" t="s">
        <v>35</v>
      </c>
      <c r="B92" s="59"/>
      <c r="C92" s="58"/>
      <c r="D92" s="58"/>
      <c r="E92" s="58"/>
      <c r="F92" s="58"/>
      <c r="G92" s="102"/>
      <c r="H92" s="64"/>
      <c r="I92" s="58"/>
      <c r="J92" s="64"/>
      <c r="K92" s="64"/>
      <c r="L92" s="64"/>
      <c r="M92" s="64"/>
      <c r="N92" s="55">
        <f t="shared" si="7"/>
        <v>0</v>
      </c>
      <c r="O92" s="24"/>
      <c r="P92" s="93"/>
      <c r="Q92" s="58"/>
      <c r="R92" s="58"/>
      <c r="S92" s="58"/>
      <c r="T92" s="58"/>
      <c r="U92" s="102"/>
      <c r="V92" s="58"/>
      <c r="W92" s="58"/>
      <c r="X92" s="58"/>
      <c r="Y92" s="58"/>
      <c r="Z92" s="58"/>
      <c r="AA92" s="64"/>
      <c r="AB92" s="55">
        <f t="shared" si="5"/>
        <v>0</v>
      </c>
      <c r="AC92" s="116">
        <f t="shared" si="6"/>
        <v>0</v>
      </c>
      <c r="AD92" s="31"/>
      <c r="AG92"/>
      <c r="AH92"/>
    </row>
    <row r="93" spans="1:34" ht="12.75">
      <c r="A93" s="144" t="s">
        <v>105</v>
      </c>
      <c r="B93" s="59"/>
      <c r="C93" s="58"/>
      <c r="D93" s="58"/>
      <c r="E93" s="58"/>
      <c r="F93" s="58"/>
      <c r="G93" s="102"/>
      <c r="H93" s="64"/>
      <c r="I93" s="58"/>
      <c r="J93" s="64"/>
      <c r="K93" s="64"/>
      <c r="L93" s="64"/>
      <c r="M93" s="64"/>
      <c r="N93" s="55">
        <f t="shared" si="7"/>
        <v>0</v>
      </c>
      <c r="O93" s="24"/>
      <c r="P93" s="93"/>
      <c r="Q93" s="58"/>
      <c r="R93" s="58"/>
      <c r="S93" s="58"/>
      <c r="T93" s="58"/>
      <c r="U93" s="102"/>
      <c r="V93" s="58"/>
      <c r="W93" s="58"/>
      <c r="X93" s="58"/>
      <c r="Y93" s="58"/>
      <c r="Z93" s="58"/>
      <c r="AA93" s="64"/>
      <c r="AB93" s="55">
        <f t="shared" si="5"/>
        <v>0</v>
      </c>
      <c r="AC93" s="116">
        <f t="shared" si="6"/>
        <v>0</v>
      </c>
      <c r="AD93" s="31"/>
      <c r="AG93"/>
      <c r="AH93"/>
    </row>
    <row r="94" spans="1:34" ht="12.75">
      <c r="A94" s="144" t="s">
        <v>77</v>
      </c>
      <c r="B94" s="59"/>
      <c r="C94" s="58"/>
      <c r="D94" s="58"/>
      <c r="E94" s="58"/>
      <c r="F94" s="58"/>
      <c r="G94" s="102"/>
      <c r="H94" s="64"/>
      <c r="I94" s="58"/>
      <c r="J94" s="64"/>
      <c r="K94" s="64"/>
      <c r="L94" s="64"/>
      <c r="M94" s="64"/>
      <c r="N94" s="55">
        <f t="shared" si="7"/>
        <v>0</v>
      </c>
      <c r="O94" s="24"/>
      <c r="P94" s="93"/>
      <c r="Q94" s="58"/>
      <c r="R94" s="58"/>
      <c r="S94" s="58"/>
      <c r="T94" s="58"/>
      <c r="U94" s="102"/>
      <c r="V94" s="58"/>
      <c r="W94" s="58"/>
      <c r="X94" s="58">
        <v>2</v>
      </c>
      <c r="Y94" s="58">
        <v>2</v>
      </c>
      <c r="Z94" s="58"/>
      <c r="AA94" s="64"/>
      <c r="AB94" s="55">
        <f t="shared" si="5"/>
        <v>4</v>
      </c>
      <c r="AC94" s="116">
        <f t="shared" si="6"/>
        <v>4</v>
      </c>
      <c r="AD94" s="31"/>
      <c r="AG94"/>
      <c r="AH94"/>
    </row>
    <row r="95" spans="1:34" ht="12.75">
      <c r="A95" s="144" t="s">
        <v>57</v>
      </c>
      <c r="B95" s="59"/>
      <c r="C95" s="58"/>
      <c r="D95" s="58"/>
      <c r="E95" s="58"/>
      <c r="F95" s="58"/>
      <c r="G95" s="102">
        <v>4</v>
      </c>
      <c r="H95" s="64"/>
      <c r="I95" s="58"/>
      <c r="J95" s="64"/>
      <c r="K95" s="64"/>
      <c r="L95" s="64"/>
      <c r="M95" s="64"/>
      <c r="N95" s="55">
        <f t="shared" si="7"/>
        <v>4</v>
      </c>
      <c r="O95" s="24"/>
      <c r="P95" s="93"/>
      <c r="Q95" s="58"/>
      <c r="R95" s="58"/>
      <c r="S95" s="58"/>
      <c r="T95" s="58"/>
      <c r="U95" s="102"/>
      <c r="V95" s="58"/>
      <c r="W95" s="58"/>
      <c r="X95" s="58">
        <v>4</v>
      </c>
      <c r="Y95" s="58">
        <v>4</v>
      </c>
      <c r="Z95" s="58"/>
      <c r="AA95" s="64"/>
      <c r="AB95" s="55">
        <f>SUM(P95:AA95)</f>
        <v>8</v>
      </c>
      <c r="AC95" s="116">
        <f>SUM(N95+AB95)</f>
        <v>12</v>
      </c>
      <c r="AD95" s="31"/>
      <c r="AG95"/>
      <c r="AH95"/>
    </row>
    <row r="96" spans="1:34" ht="12.75">
      <c r="A96" s="144" t="s">
        <v>106</v>
      </c>
      <c r="B96" s="59">
        <v>4</v>
      </c>
      <c r="C96" s="58">
        <v>4</v>
      </c>
      <c r="D96" s="58"/>
      <c r="E96" s="58">
        <v>4</v>
      </c>
      <c r="F96" s="58"/>
      <c r="G96" s="102"/>
      <c r="H96" s="64"/>
      <c r="I96" s="58"/>
      <c r="J96" s="64"/>
      <c r="K96" s="64"/>
      <c r="L96" s="64"/>
      <c r="M96" s="64"/>
      <c r="N96" s="55">
        <f t="shared" si="7"/>
        <v>12</v>
      </c>
      <c r="O96" s="24"/>
      <c r="P96" s="93"/>
      <c r="Q96" s="58">
        <v>4</v>
      </c>
      <c r="R96" s="58"/>
      <c r="S96" s="58"/>
      <c r="T96" s="58"/>
      <c r="U96" s="102"/>
      <c r="V96" s="58"/>
      <c r="W96" s="58"/>
      <c r="X96" s="58"/>
      <c r="Y96" s="58"/>
      <c r="Z96" s="58"/>
      <c r="AA96" s="64"/>
      <c r="AB96" s="55">
        <f t="shared" si="5"/>
        <v>4</v>
      </c>
      <c r="AC96" s="116">
        <f t="shared" si="6"/>
        <v>16</v>
      </c>
      <c r="AD96" s="31"/>
      <c r="AG96"/>
      <c r="AH96"/>
    </row>
    <row r="97" spans="1:34" ht="12.75">
      <c r="A97" s="144" t="s">
        <v>36</v>
      </c>
      <c r="B97" s="57">
        <v>4</v>
      </c>
      <c r="C97" s="52">
        <v>4</v>
      </c>
      <c r="D97" s="52">
        <v>4</v>
      </c>
      <c r="E97" s="52">
        <v>4</v>
      </c>
      <c r="F97" s="52"/>
      <c r="G97" s="101"/>
      <c r="H97" s="52">
        <v>4</v>
      </c>
      <c r="I97" s="52">
        <v>4</v>
      </c>
      <c r="J97" s="65"/>
      <c r="K97" s="65"/>
      <c r="L97" s="65"/>
      <c r="M97" s="65"/>
      <c r="N97" s="55">
        <f t="shared" si="7"/>
        <v>24</v>
      </c>
      <c r="O97" s="24"/>
      <c r="P97" s="94"/>
      <c r="Q97" s="52"/>
      <c r="R97" s="52">
        <v>4</v>
      </c>
      <c r="S97" s="52"/>
      <c r="T97" s="52">
        <v>4</v>
      </c>
      <c r="U97" s="101"/>
      <c r="V97" s="52"/>
      <c r="W97" s="52"/>
      <c r="X97" s="52"/>
      <c r="Y97" s="52"/>
      <c r="Z97" s="52"/>
      <c r="AA97" s="65"/>
      <c r="AB97" s="55">
        <f t="shared" si="5"/>
        <v>8</v>
      </c>
      <c r="AC97" s="116">
        <f t="shared" si="6"/>
        <v>32</v>
      </c>
      <c r="AD97" s="31"/>
      <c r="AG97"/>
      <c r="AH97"/>
    </row>
    <row r="98" spans="1:34" ht="12.75">
      <c r="A98" s="86" t="s">
        <v>10</v>
      </c>
      <c r="B98" s="97">
        <f>SUM(B54:B97)</f>
        <v>32</v>
      </c>
      <c r="C98" s="97">
        <f aca="true" t="shared" si="8" ref="C98:M98">SUM(C54:C97)</f>
        <v>32</v>
      </c>
      <c r="D98" s="97">
        <f t="shared" si="8"/>
        <v>32</v>
      </c>
      <c r="E98" s="97">
        <f t="shared" si="8"/>
        <v>32</v>
      </c>
      <c r="F98" s="97">
        <f t="shared" si="8"/>
        <v>32</v>
      </c>
      <c r="G98" s="97">
        <f t="shared" si="8"/>
        <v>32</v>
      </c>
      <c r="H98" s="97">
        <f t="shared" si="8"/>
        <v>32</v>
      </c>
      <c r="I98" s="97">
        <f t="shared" si="8"/>
        <v>32</v>
      </c>
      <c r="J98" s="97">
        <f t="shared" si="8"/>
        <v>32</v>
      </c>
      <c r="K98" s="97">
        <f t="shared" si="8"/>
        <v>32</v>
      </c>
      <c r="L98" s="97">
        <f t="shared" si="8"/>
        <v>32</v>
      </c>
      <c r="M98" s="97">
        <f t="shared" si="8"/>
        <v>0</v>
      </c>
      <c r="N98" s="21">
        <f>SUM(N54:N97)</f>
        <v>352</v>
      </c>
      <c r="O98" s="23"/>
      <c r="P98" s="104">
        <f>SUM(P54:P97)</f>
        <v>32</v>
      </c>
      <c r="Q98" s="97">
        <f aca="true" t="shared" si="9" ref="Q98:AA98">SUM(Q54:Q97)</f>
        <v>32</v>
      </c>
      <c r="R98" s="97">
        <f t="shared" si="9"/>
        <v>32</v>
      </c>
      <c r="S98" s="97">
        <f t="shared" si="9"/>
        <v>32</v>
      </c>
      <c r="T98" s="97">
        <f t="shared" si="9"/>
        <v>32</v>
      </c>
      <c r="U98" s="97">
        <f t="shared" si="9"/>
        <v>0</v>
      </c>
      <c r="V98" s="97">
        <f t="shared" si="9"/>
        <v>32</v>
      </c>
      <c r="W98" s="97">
        <f t="shared" si="9"/>
        <v>32</v>
      </c>
      <c r="X98" s="97">
        <f t="shared" si="9"/>
        <v>32</v>
      </c>
      <c r="Y98" s="97">
        <f t="shared" si="9"/>
        <v>32</v>
      </c>
      <c r="Z98" s="97">
        <f t="shared" si="9"/>
        <v>0</v>
      </c>
      <c r="AA98" s="97">
        <f t="shared" si="9"/>
        <v>0</v>
      </c>
      <c r="AB98" s="105">
        <f>SUM(AB54:AB97)</f>
        <v>288</v>
      </c>
      <c r="AC98" s="113">
        <f t="shared" si="6"/>
        <v>640</v>
      </c>
      <c r="AD98" s="31"/>
      <c r="AG98"/>
      <c r="AH98"/>
    </row>
    <row r="99" spans="1:34" ht="12.75">
      <c r="A99" s="9" t="s">
        <v>62</v>
      </c>
      <c r="B99" s="22"/>
      <c r="C99" s="22"/>
      <c r="D99" s="260">
        <f>SUM(N48/N98)</f>
        <v>165.5653409090909</v>
      </c>
      <c r="E99" s="261"/>
      <c r="F99" s="262">
        <f>SUM(D99*4)</f>
        <v>662.2613636363636</v>
      </c>
      <c r="G99" s="262"/>
      <c r="H99" s="22"/>
      <c r="I99" s="9" t="s">
        <v>92</v>
      </c>
      <c r="J99" s="9"/>
      <c r="K99" s="22"/>
      <c r="L99" s="22"/>
      <c r="M99" s="260">
        <f>SUM(N48+AB48)/(N98+AB98)</f>
        <v>164.859375</v>
      </c>
      <c r="N99" s="264"/>
      <c r="O99" s="264"/>
      <c r="Q99" s="22"/>
      <c r="R99" s="22"/>
      <c r="S99" s="22"/>
      <c r="T99" s="9" t="s">
        <v>63</v>
      </c>
      <c r="Y99" s="258">
        <f>SUM(AB48/AB98)</f>
        <v>163.99652777777777</v>
      </c>
      <c r="Z99" s="259"/>
      <c r="AA99" s="260">
        <f>SUM(Y99*4)</f>
        <v>655.9861111111111</v>
      </c>
      <c r="AB99" s="264"/>
      <c r="AC99" s="264"/>
      <c r="AD99" s="22"/>
      <c r="AE99" s="22"/>
      <c r="AF99" s="22"/>
      <c r="AG99" s="23"/>
      <c r="AH99" s="26"/>
    </row>
    <row r="100" spans="8:33" ht="12.75">
      <c r="H100" s="23"/>
      <c r="I100" s="25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3"/>
    </row>
    <row r="101" spans="6:33" ht="12.75">
      <c r="F101" s="263"/>
      <c r="G101" s="263"/>
      <c r="AA101" s="126"/>
      <c r="AB101" s="22"/>
      <c r="AC101" s="22"/>
      <c r="AD101" s="22"/>
      <c r="AE101" s="22"/>
      <c r="AF101" s="22"/>
      <c r="AG101" s="23"/>
    </row>
  </sheetData>
  <sheetProtection/>
  <mergeCells count="6">
    <mergeCell ref="D99:E99"/>
    <mergeCell ref="F99:G99"/>
    <mergeCell ref="M99:O99"/>
    <mergeCell ref="Y99:Z99"/>
    <mergeCell ref="F101:G101"/>
    <mergeCell ref="AA99:AC99"/>
  </mergeCells>
  <printOptions/>
  <pageMargins left="0.07874015748031496" right="0" top="0.35433070866141736" bottom="0.15748031496062992" header="0.1968503937007874" footer="0.11811023622047245"/>
  <pageSetup horizontalDpi="360" verticalDpi="360" orientation="landscape" paperSize="9" r:id="rId1"/>
  <headerFooter alignWithMargins="0">
    <oddHeader>&amp;L&amp;F&amp;C
&amp;R&amp;D</oddHead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197"/>
  <sheetViews>
    <sheetView tabSelected="1" zoomScalePageLayoutView="0" workbookViewId="0" topLeftCell="A1">
      <selection activeCell="U177" sqref="U177"/>
    </sheetView>
  </sheetViews>
  <sheetFormatPr defaultColWidth="9.140625" defaultRowHeight="12.75"/>
  <cols>
    <col min="1" max="1" width="20.7109375" style="0" customWidth="1"/>
    <col min="2" max="25" width="3.57421875" style="0" customWidth="1"/>
    <col min="26" max="26" width="6.00390625" style="0" bestFit="1" customWidth="1"/>
    <col min="27" max="27" width="11.28125" style="0" bestFit="1" customWidth="1"/>
    <col min="28" max="28" width="3.57421875" style="0" bestFit="1" customWidth="1"/>
    <col min="30" max="30" width="17.8515625" style="0" bestFit="1" customWidth="1"/>
    <col min="31" max="31" width="8.7109375" style="0" bestFit="1" customWidth="1"/>
    <col min="32" max="32" width="5.7109375" style="0" bestFit="1" customWidth="1"/>
    <col min="33" max="33" width="10.28125" style="0" bestFit="1" customWidth="1"/>
  </cols>
  <sheetData>
    <row r="1" spans="1:26" ht="17.25" thickBot="1" thickTop="1">
      <c r="A1" s="195" t="s">
        <v>108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7"/>
    </row>
    <row r="2" spans="1:33" ht="14.25" thickBot="1" thickTop="1">
      <c r="A2" s="198" t="s">
        <v>24</v>
      </c>
      <c r="B2" s="241" t="s">
        <v>109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2"/>
      <c r="AB2" s="22"/>
      <c r="AC2" s="22"/>
      <c r="AD2" s="200"/>
      <c r="AE2" s="22"/>
      <c r="AF2" s="22"/>
      <c r="AG2" s="22"/>
    </row>
    <row r="3" spans="1:33" ht="13.5" thickBot="1">
      <c r="A3" s="201" t="s">
        <v>0</v>
      </c>
      <c r="B3" s="202">
        <v>1</v>
      </c>
      <c r="C3" s="202">
        <v>2</v>
      </c>
      <c r="D3" s="202">
        <v>3</v>
      </c>
      <c r="E3" s="202">
        <v>4</v>
      </c>
      <c r="F3" s="202">
        <v>5</v>
      </c>
      <c r="G3" s="202">
        <v>6</v>
      </c>
      <c r="H3" s="202">
        <v>7</v>
      </c>
      <c r="I3" s="202">
        <v>8</v>
      </c>
      <c r="J3" s="202">
        <v>9</v>
      </c>
      <c r="K3" s="202">
        <v>10</v>
      </c>
      <c r="L3" s="202">
        <v>11</v>
      </c>
      <c r="M3" s="202">
        <v>12</v>
      </c>
      <c r="N3" s="202">
        <v>13</v>
      </c>
      <c r="O3" s="202">
        <v>14</v>
      </c>
      <c r="P3" s="202">
        <v>15</v>
      </c>
      <c r="Q3" s="202">
        <v>16</v>
      </c>
      <c r="R3" s="202">
        <v>17</v>
      </c>
      <c r="S3" s="202">
        <v>18</v>
      </c>
      <c r="T3" s="202">
        <v>19</v>
      </c>
      <c r="U3" s="202">
        <v>20</v>
      </c>
      <c r="V3" s="202">
        <v>21</v>
      </c>
      <c r="W3" s="202">
        <v>22</v>
      </c>
      <c r="X3" s="202">
        <v>23</v>
      </c>
      <c r="Y3" s="202">
        <v>24</v>
      </c>
      <c r="Z3" s="202" t="s">
        <v>10</v>
      </c>
      <c r="AA3" s="204" t="s">
        <v>110</v>
      </c>
      <c r="AB3" s="204" t="s">
        <v>111</v>
      </c>
      <c r="AC3" s="205"/>
      <c r="AD3" s="205"/>
      <c r="AE3" s="206" t="s">
        <v>112</v>
      </c>
      <c r="AF3" s="206" t="s">
        <v>113</v>
      </c>
      <c r="AG3" s="207" t="s">
        <v>110</v>
      </c>
    </row>
    <row r="4" spans="1:33" ht="13.5" thickTop="1">
      <c r="A4" s="144" t="s">
        <v>64</v>
      </c>
      <c r="B4" s="209"/>
      <c r="C4" s="209"/>
      <c r="D4" s="209">
        <v>1</v>
      </c>
      <c r="E4" s="209">
        <v>4</v>
      </c>
      <c r="F4" s="209">
        <v>0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11">
        <f aca="true" t="shared" si="0" ref="Z4:Z47">SUM(B4:Y4)</f>
        <v>5</v>
      </c>
      <c r="AA4" s="212">
        <f aca="true" t="shared" si="1" ref="AA4:AA47">SUM(Z4/AB4)</f>
        <v>0.5</v>
      </c>
      <c r="AB4" s="213">
        <f>SUM('A-laget'!AC54)</f>
        <v>10</v>
      </c>
      <c r="AC4" s="205"/>
      <c r="AD4" s="208" t="str">
        <f aca="true" t="shared" si="2" ref="AD4:AD47">A4</f>
        <v>Christer Agrell</v>
      </c>
      <c r="AE4" s="214">
        <f>Z4+Z53+Z102+Z151</f>
        <v>27</v>
      </c>
      <c r="AF4" s="215">
        <f>AB4+AB53+AB102+AB151</f>
        <v>50</v>
      </c>
      <c r="AG4" s="216">
        <f aca="true" t="shared" si="3" ref="AG4:AG48">AE4/AF4</f>
        <v>0.54</v>
      </c>
    </row>
    <row r="5" spans="1:33" ht="12.75">
      <c r="A5" s="144" t="s">
        <v>96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7">
        <f t="shared" si="0"/>
        <v>0</v>
      </c>
      <c r="AA5" s="218" t="e">
        <f t="shared" si="1"/>
        <v>#DIV/0!</v>
      </c>
      <c r="AB5" s="213">
        <f>SUM('A-laget'!AC55)</f>
        <v>0</v>
      </c>
      <c r="AC5" s="205"/>
      <c r="AD5" s="86" t="str">
        <f t="shared" si="2"/>
        <v>Alex Andersson</v>
      </c>
      <c r="AE5" s="214">
        <f>Z5+Z54+Z103+Z152</f>
        <v>41</v>
      </c>
      <c r="AF5" s="215">
        <f aca="true" t="shared" si="4" ref="AF5:AF47">AB5+AB54+AB103+AB152</f>
        <v>90</v>
      </c>
      <c r="AG5" s="216">
        <f t="shared" si="3"/>
        <v>0.45555555555555555</v>
      </c>
    </row>
    <row r="6" spans="1:33" ht="12.75">
      <c r="A6" s="144" t="s">
        <v>52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>
        <v>0</v>
      </c>
      <c r="N6" s="209"/>
      <c r="O6" s="209">
        <v>1</v>
      </c>
      <c r="P6" s="209">
        <v>4</v>
      </c>
      <c r="Q6" s="209">
        <v>2</v>
      </c>
      <c r="R6" s="209">
        <v>2</v>
      </c>
      <c r="S6" s="209"/>
      <c r="T6" s="209">
        <v>1</v>
      </c>
      <c r="U6" s="209"/>
      <c r="V6" s="209"/>
      <c r="W6" s="209"/>
      <c r="X6" s="209"/>
      <c r="Y6" s="209"/>
      <c r="Z6" s="217">
        <f t="shared" si="0"/>
        <v>10</v>
      </c>
      <c r="AA6" s="218">
        <f t="shared" si="1"/>
        <v>0.6666666666666666</v>
      </c>
      <c r="AB6" s="213">
        <f>SUM('A-laget'!AC56)</f>
        <v>15</v>
      </c>
      <c r="AC6" s="205"/>
      <c r="AD6" s="86" t="str">
        <f t="shared" si="2"/>
        <v>Peter Andersson</v>
      </c>
      <c r="AE6" s="214">
        <f aca="true" t="shared" si="5" ref="AE6:AE47">Z6+Z55+Z104+Z153</f>
        <v>65</v>
      </c>
      <c r="AF6" s="215">
        <f t="shared" si="4"/>
        <v>90</v>
      </c>
      <c r="AG6" s="216">
        <f t="shared" si="3"/>
        <v>0.7222222222222222</v>
      </c>
    </row>
    <row r="7" spans="1:33" ht="12.75">
      <c r="A7" s="144" t="s">
        <v>45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17">
        <f t="shared" si="0"/>
        <v>0</v>
      </c>
      <c r="AA7" s="218" t="e">
        <f t="shared" si="1"/>
        <v>#DIV/0!</v>
      </c>
      <c r="AB7" s="213">
        <f>SUM('A-laget'!AC57)</f>
        <v>0</v>
      </c>
      <c r="AC7" s="205"/>
      <c r="AD7" s="86" t="str">
        <f t="shared" si="2"/>
        <v>Robert Andersson</v>
      </c>
      <c r="AE7" s="214">
        <f t="shared" si="5"/>
        <v>26</v>
      </c>
      <c r="AF7" s="215">
        <f t="shared" si="4"/>
        <v>54</v>
      </c>
      <c r="AG7" s="216">
        <f t="shared" si="3"/>
        <v>0.48148148148148145</v>
      </c>
    </row>
    <row r="8" spans="1:33" ht="12.75">
      <c r="A8" s="144" t="s">
        <v>34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17">
        <f t="shared" si="0"/>
        <v>0</v>
      </c>
      <c r="AA8" s="218" t="e">
        <f t="shared" si="1"/>
        <v>#DIV/0!</v>
      </c>
      <c r="AB8" s="213">
        <f>SUM('A-laget'!AC58)</f>
        <v>0</v>
      </c>
      <c r="AC8" s="205"/>
      <c r="AD8" s="86" t="str">
        <f t="shared" si="2"/>
        <v>Peter Pålsson</v>
      </c>
      <c r="AE8" s="214">
        <f t="shared" si="5"/>
        <v>2</v>
      </c>
      <c r="AF8" s="215">
        <f t="shared" si="4"/>
        <v>4</v>
      </c>
      <c r="AG8" s="216">
        <f t="shared" si="3"/>
        <v>0.5</v>
      </c>
    </row>
    <row r="9" spans="1:33" ht="12.75">
      <c r="A9" s="144" t="s">
        <v>53</v>
      </c>
      <c r="B9" s="209"/>
      <c r="C9" s="209"/>
      <c r="D9" s="209"/>
      <c r="E9" s="209"/>
      <c r="F9" s="209">
        <v>2</v>
      </c>
      <c r="G9" s="209">
        <v>2</v>
      </c>
      <c r="H9" s="209"/>
      <c r="I9" s="209"/>
      <c r="J9" s="209">
        <v>4</v>
      </c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17">
        <f t="shared" si="0"/>
        <v>8</v>
      </c>
      <c r="AA9" s="218">
        <f t="shared" si="1"/>
        <v>0.7272727272727273</v>
      </c>
      <c r="AB9" s="213">
        <f>SUM('A-laget'!AC59)</f>
        <v>11</v>
      </c>
      <c r="AC9" s="205"/>
      <c r="AD9" s="86" t="str">
        <f t="shared" si="2"/>
        <v>Patrik Dahlberg</v>
      </c>
      <c r="AE9" s="214">
        <f t="shared" si="5"/>
        <v>37</v>
      </c>
      <c r="AF9" s="215">
        <f t="shared" si="4"/>
        <v>57</v>
      </c>
      <c r="AG9" s="216">
        <f t="shared" si="3"/>
        <v>0.6491228070175439</v>
      </c>
    </row>
    <row r="10" spans="1:33" ht="12.75">
      <c r="A10" s="144" t="s">
        <v>54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17">
        <f t="shared" si="0"/>
        <v>0</v>
      </c>
      <c r="AA10" s="218" t="e">
        <f t="shared" si="1"/>
        <v>#DIV/0!</v>
      </c>
      <c r="AB10" s="213">
        <f>SUM('A-laget'!AC60)</f>
        <v>0</v>
      </c>
      <c r="AC10" s="205"/>
      <c r="AD10" s="86" t="str">
        <f t="shared" si="2"/>
        <v>Larry Dahlqvist</v>
      </c>
      <c r="AE10" s="214">
        <f t="shared" si="5"/>
        <v>83</v>
      </c>
      <c r="AF10" s="215">
        <f t="shared" si="4"/>
        <v>118</v>
      </c>
      <c r="AG10" s="216">
        <f t="shared" si="3"/>
        <v>0.7033898305084746</v>
      </c>
    </row>
    <row r="11" spans="1:33" ht="12.75">
      <c r="A11" s="144" t="s">
        <v>97</v>
      </c>
      <c r="B11" s="209">
        <v>4</v>
      </c>
      <c r="C11" s="209">
        <v>4</v>
      </c>
      <c r="D11" s="209">
        <v>3</v>
      </c>
      <c r="E11" s="209">
        <v>3</v>
      </c>
      <c r="F11" s="209">
        <v>4</v>
      </c>
      <c r="G11" s="209">
        <v>4</v>
      </c>
      <c r="H11" s="209">
        <v>2</v>
      </c>
      <c r="I11" s="209">
        <v>2</v>
      </c>
      <c r="J11" s="209"/>
      <c r="K11" s="209">
        <v>3</v>
      </c>
      <c r="L11" s="209">
        <v>3</v>
      </c>
      <c r="M11" s="209">
        <v>2</v>
      </c>
      <c r="N11" s="209">
        <v>2</v>
      </c>
      <c r="O11" s="209">
        <v>3</v>
      </c>
      <c r="P11" s="209"/>
      <c r="Q11" s="209"/>
      <c r="R11" s="209">
        <v>0</v>
      </c>
      <c r="S11" s="209">
        <v>3</v>
      </c>
      <c r="T11" s="209">
        <v>1</v>
      </c>
      <c r="U11" s="209">
        <v>3</v>
      </c>
      <c r="V11" s="209"/>
      <c r="W11" s="209">
        <v>3</v>
      </c>
      <c r="X11" s="209"/>
      <c r="Y11" s="209"/>
      <c r="Z11" s="217">
        <f t="shared" si="0"/>
        <v>49</v>
      </c>
      <c r="AA11" s="218">
        <f t="shared" si="1"/>
        <v>0.7</v>
      </c>
      <c r="AB11" s="213">
        <f>SUM('A-laget'!AC61)</f>
        <v>70</v>
      </c>
      <c r="AC11" s="205"/>
      <c r="AD11" s="86" t="str">
        <f t="shared" si="2"/>
        <v>Rickard Ellberg</v>
      </c>
      <c r="AE11" s="214">
        <f t="shared" si="5"/>
        <v>49</v>
      </c>
      <c r="AF11" s="215">
        <f t="shared" si="4"/>
        <v>70</v>
      </c>
      <c r="AG11" s="216">
        <f t="shared" si="3"/>
        <v>0.7</v>
      </c>
    </row>
    <row r="12" spans="1:33" ht="12.75">
      <c r="A12" s="144" t="s">
        <v>32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17">
        <f t="shared" si="0"/>
        <v>0</v>
      </c>
      <c r="AA12" s="218" t="e">
        <f t="shared" si="1"/>
        <v>#DIV/0!</v>
      </c>
      <c r="AB12" s="213">
        <f>SUM('A-laget'!AC62)</f>
        <v>0</v>
      </c>
      <c r="AC12" s="205"/>
      <c r="AD12" s="86" t="str">
        <f t="shared" si="2"/>
        <v>Mats Jacobsson</v>
      </c>
      <c r="AE12" s="214">
        <f t="shared" si="5"/>
        <v>28</v>
      </c>
      <c r="AF12" s="215">
        <f t="shared" si="4"/>
        <v>56</v>
      </c>
      <c r="AG12" s="216">
        <f t="shared" si="3"/>
        <v>0.5</v>
      </c>
    </row>
    <row r="13" spans="1:33" ht="12.75">
      <c r="A13" s="144" t="s">
        <v>65</v>
      </c>
      <c r="B13" s="209">
        <v>2</v>
      </c>
      <c r="C13" s="209">
        <v>3</v>
      </c>
      <c r="D13" s="209">
        <v>4</v>
      </c>
      <c r="E13" s="209">
        <v>4</v>
      </c>
      <c r="F13" s="209">
        <v>4</v>
      </c>
      <c r="G13" s="209">
        <v>2</v>
      </c>
      <c r="H13" s="209">
        <v>3</v>
      </c>
      <c r="I13" s="209">
        <v>2</v>
      </c>
      <c r="J13" s="209">
        <v>4</v>
      </c>
      <c r="K13" s="209">
        <v>3</v>
      </c>
      <c r="L13" s="209">
        <v>3</v>
      </c>
      <c r="M13" s="209">
        <v>3</v>
      </c>
      <c r="N13" s="209">
        <v>1</v>
      </c>
      <c r="O13" s="209">
        <v>2</v>
      </c>
      <c r="P13" s="209">
        <v>2</v>
      </c>
      <c r="Q13" s="209">
        <v>2</v>
      </c>
      <c r="R13" s="209"/>
      <c r="S13" s="209"/>
      <c r="T13" s="209"/>
      <c r="U13" s="209">
        <v>4</v>
      </c>
      <c r="V13" s="209"/>
      <c r="W13" s="209"/>
      <c r="X13" s="209"/>
      <c r="Y13" s="209"/>
      <c r="Z13" s="217">
        <f t="shared" si="0"/>
        <v>48</v>
      </c>
      <c r="AA13" s="218">
        <f t="shared" si="1"/>
        <v>0.7384615384615385</v>
      </c>
      <c r="AB13" s="213">
        <f>SUM('A-laget'!AC63)</f>
        <v>65</v>
      </c>
      <c r="AC13" s="205"/>
      <c r="AD13" s="86" t="str">
        <f t="shared" si="2"/>
        <v>Robin Johansen</v>
      </c>
      <c r="AE13" s="214">
        <f t="shared" si="5"/>
        <v>54</v>
      </c>
      <c r="AF13" s="215">
        <f t="shared" si="4"/>
        <v>75</v>
      </c>
      <c r="AG13" s="216">
        <f t="shared" si="3"/>
        <v>0.72</v>
      </c>
    </row>
    <row r="14" spans="1:33" ht="12.75">
      <c r="A14" s="144" t="s">
        <v>66</v>
      </c>
      <c r="B14" s="209"/>
      <c r="C14" s="209"/>
      <c r="D14" s="209">
        <v>1</v>
      </c>
      <c r="E14" s="209">
        <v>1</v>
      </c>
      <c r="F14" s="209">
        <v>3</v>
      </c>
      <c r="G14" s="209">
        <v>3</v>
      </c>
      <c r="H14" s="209">
        <v>2</v>
      </c>
      <c r="I14" s="209">
        <v>4</v>
      </c>
      <c r="J14" s="209">
        <v>4</v>
      </c>
      <c r="K14" s="209">
        <v>2</v>
      </c>
      <c r="L14" s="209">
        <v>4</v>
      </c>
      <c r="M14" s="209">
        <v>1</v>
      </c>
      <c r="N14" s="209">
        <v>3</v>
      </c>
      <c r="O14" s="209">
        <v>3</v>
      </c>
      <c r="P14" s="209">
        <v>3</v>
      </c>
      <c r="Q14" s="209">
        <v>4</v>
      </c>
      <c r="R14" s="209"/>
      <c r="S14" s="209">
        <v>2</v>
      </c>
      <c r="T14" s="209">
        <v>2</v>
      </c>
      <c r="U14" s="209">
        <v>4</v>
      </c>
      <c r="V14" s="209"/>
      <c r="W14" s="209"/>
      <c r="X14" s="209"/>
      <c r="Y14" s="209"/>
      <c r="Z14" s="217">
        <f t="shared" si="0"/>
        <v>46</v>
      </c>
      <c r="AA14" s="218">
        <f t="shared" si="1"/>
        <v>0.6764705882352942</v>
      </c>
      <c r="AB14" s="213">
        <f>SUM('A-laget'!AC64)</f>
        <v>68</v>
      </c>
      <c r="AC14" s="205"/>
      <c r="AD14" s="86" t="str">
        <f t="shared" si="2"/>
        <v>Linus Johansson</v>
      </c>
      <c r="AE14" s="214">
        <f t="shared" si="5"/>
        <v>56</v>
      </c>
      <c r="AF14" s="215">
        <f t="shared" si="4"/>
        <v>80</v>
      </c>
      <c r="AG14" s="216">
        <f t="shared" si="3"/>
        <v>0.7</v>
      </c>
    </row>
    <row r="15" spans="1:33" ht="12.75">
      <c r="A15" s="144" t="s">
        <v>67</v>
      </c>
      <c r="B15" s="209"/>
      <c r="C15" s="209"/>
      <c r="D15" s="209"/>
      <c r="E15" s="209"/>
      <c r="F15" s="209"/>
      <c r="G15" s="209"/>
      <c r="H15" s="209"/>
      <c r="I15" s="209">
        <v>1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7">
        <f t="shared" si="0"/>
        <v>1</v>
      </c>
      <c r="AA15" s="218">
        <f t="shared" si="1"/>
        <v>1</v>
      </c>
      <c r="AB15" s="213">
        <f>SUM('A-laget'!AC65)</f>
        <v>1</v>
      </c>
      <c r="AC15" s="205"/>
      <c r="AD15" s="86" t="str">
        <f t="shared" si="2"/>
        <v>Rasmus Johansson</v>
      </c>
      <c r="AE15" s="214">
        <f t="shared" si="5"/>
        <v>54</v>
      </c>
      <c r="AF15" s="215">
        <f t="shared" si="4"/>
        <v>90</v>
      </c>
      <c r="AG15" s="216">
        <f t="shared" si="3"/>
        <v>0.6</v>
      </c>
    </row>
    <row r="16" spans="1:33" ht="12.75">
      <c r="A16" s="144" t="s">
        <v>98</v>
      </c>
      <c r="B16" s="209">
        <v>2</v>
      </c>
      <c r="C16" s="209">
        <v>3</v>
      </c>
      <c r="D16" s="209">
        <v>4</v>
      </c>
      <c r="E16" s="209">
        <v>4</v>
      </c>
      <c r="F16" s="209">
        <v>4</v>
      </c>
      <c r="G16" s="209">
        <v>2</v>
      </c>
      <c r="H16" s="209"/>
      <c r="I16" s="209">
        <v>3</v>
      </c>
      <c r="J16" s="209">
        <v>4</v>
      </c>
      <c r="K16" s="209">
        <v>3</v>
      </c>
      <c r="L16" s="209">
        <v>3</v>
      </c>
      <c r="M16" s="209">
        <v>3</v>
      </c>
      <c r="N16" s="209">
        <v>1</v>
      </c>
      <c r="O16" s="209">
        <v>2</v>
      </c>
      <c r="P16" s="209">
        <v>3</v>
      </c>
      <c r="Q16" s="209">
        <v>3</v>
      </c>
      <c r="R16" s="209">
        <v>2</v>
      </c>
      <c r="S16" s="209">
        <v>3</v>
      </c>
      <c r="T16" s="209">
        <v>1</v>
      </c>
      <c r="U16" s="209">
        <v>4</v>
      </c>
      <c r="V16" s="209">
        <v>3</v>
      </c>
      <c r="W16" s="209">
        <v>3</v>
      </c>
      <c r="X16" s="209"/>
      <c r="Y16" s="209"/>
      <c r="Z16" s="217">
        <f t="shared" si="0"/>
        <v>60</v>
      </c>
      <c r="AA16" s="218">
        <f t="shared" si="1"/>
        <v>0.7142857142857143</v>
      </c>
      <c r="AB16" s="213">
        <f>SUM('A-laget'!AC66)</f>
        <v>84</v>
      </c>
      <c r="AC16" s="205"/>
      <c r="AD16" s="86" t="str">
        <f t="shared" si="2"/>
        <v>Jörgen Jönsson</v>
      </c>
      <c r="AE16" s="214">
        <f t="shared" si="5"/>
        <v>60</v>
      </c>
      <c r="AF16" s="215">
        <f t="shared" si="4"/>
        <v>84</v>
      </c>
      <c r="AG16" s="216">
        <f t="shared" si="3"/>
        <v>0.7142857142857143</v>
      </c>
    </row>
    <row r="17" spans="1:33" ht="12.75">
      <c r="A17" s="144" t="s">
        <v>68</v>
      </c>
      <c r="B17" s="209">
        <v>1</v>
      </c>
      <c r="C17" s="209">
        <v>0</v>
      </c>
      <c r="D17" s="209"/>
      <c r="E17" s="209">
        <v>3</v>
      </c>
      <c r="F17" s="209">
        <v>3</v>
      </c>
      <c r="G17" s="209">
        <v>3</v>
      </c>
      <c r="H17" s="209">
        <v>2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17">
        <f t="shared" si="0"/>
        <v>12</v>
      </c>
      <c r="AA17" s="218">
        <f t="shared" si="1"/>
        <v>0.5217391304347826</v>
      </c>
      <c r="AB17" s="213">
        <f>SUM('A-laget'!AC67)</f>
        <v>23</v>
      </c>
      <c r="AC17" s="205"/>
      <c r="AD17" s="86" t="str">
        <f t="shared" si="2"/>
        <v>Mats Jönsson</v>
      </c>
      <c r="AE17" s="214">
        <f t="shared" si="5"/>
        <v>28</v>
      </c>
      <c r="AF17" s="215">
        <f t="shared" si="4"/>
        <v>43</v>
      </c>
      <c r="AG17" s="216">
        <f t="shared" si="3"/>
        <v>0.6511627906976745</v>
      </c>
    </row>
    <row r="18" spans="1:33" ht="12.75">
      <c r="A18" s="144" t="s">
        <v>99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17">
        <f t="shared" si="0"/>
        <v>0</v>
      </c>
      <c r="AA18" s="218" t="e">
        <f t="shared" si="1"/>
        <v>#DIV/0!</v>
      </c>
      <c r="AB18" s="213">
        <f>SUM('A-laget'!AC68)</f>
        <v>0</v>
      </c>
      <c r="AC18" s="205"/>
      <c r="AD18" s="86" t="str">
        <f t="shared" si="2"/>
        <v>Peter Jönsson</v>
      </c>
      <c r="AE18" s="214">
        <f t="shared" si="5"/>
        <v>31</v>
      </c>
      <c r="AF18" s="215">
        <f t="shared" si="4"/>
        <v>62</v>
      </c>
      <c r="AG18" s="216">
        <f t="shared" si="3"/>
        <v>0.5</v>
      </c>
    </row>
    <row r="19" spans="1:33" ht="12.75">
      <c r="A19" s="144" t="s">
        <v>33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17">
        <f t="shared" si="0"/>
        <v>0</v>
      </c>
      <c r="AA19" s="218" t="e">
        <f t="shared" si="1"/>
        <v>#DIV/0!</v>
      </c>
      <c r="AB19" s="213">
        <f>SUM('A-laget'!AC69)</f>
        <v>0</v>
      </c>
      <c r="AC19" s="205"/>
      <c r="AD19" s="86" t="str">
        <f t="shared" si="2"/>
        <v>Claes Karlsson</v>
      </c>
      <c r="AE19" s="214">
        <f t="shared" si="5"/>
        <v>42</v>
      </c>
      <c r="AF19" s="215">
        <f t="shared" si="4"/>
        <v>70</v>
      </c>
      <c r="AG19" s="216">
        <f t="shared" si="3"/>
        <v>0.6</v>
      </c>
    </row>
    <row r="20" spans="1:33" ht="12.75">
      <c r="A20" s="144" t="s">
        <v>55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17">
        <f t="shared" si="0"/>
        <v>0</v>
      </c>
      <c r="AA20" s="218" t="e">
        <f t="shared" si="1"/>
        <v>#DIV/0!</v>
      </c>
      <c r="AB20" s="213">
        <f>SUM('A-laget'!AC70)</f>
        <v>0</v>
      </c>
      <c r="AC20" s="205"/>
      <c r="AD20" s="86" t="str">
        <f t="shared" si="2"/>
        <v>Jonas Ljungberg</v>
      </c>
      <c r="AE20" s="214">
        <f t="shared" si="5"/>
        <v>60</v>
      </c>
      <c r="AF20" s="215">
        <f t="shared" si="4"/>
        <v>78</v>
      </c>
      <c r="AG20" s="216">
        <f t="shared" si="3"/>
        <v>0.7692307692307693</v>
      </c>
    </row>
    <row r="21" spans="1:33" ht="12.75">
      <c r="A21" s="144" t="s">
        <v>100</v>
      </c>
      <c r="B21" s="209">
        <v>2</v>
      </c>
      <c r="C21" s="209">
        <v>1</v>
      </c>
      <c r="D21" s="209">
        <v>3</v>
      </c>
      <c r="E21" s="209">
        <v>4</v>
      </c>
      <c r="F21" s="209"/>
      <c r="G21" s="209"/>
      <c r="H21" s="209">
        <v>1</v>
      </c>
      <c r="I21" s="209"/>
      <c r="J21" s="209"/>
      <c r="K21" s="209">
        <v>3</v>
      </c>
      <c r="L21" s="209">
        <v>3</v>
      </c>
      <c r="M21" s="209">
        <v>2</v>
      </c>
      <c r="N21" s="209">
        <v>2</v>
      </c>
      <c r="O21" s="209">
        <v>3</v>
      </c>
      <c r="P21" s="209">
        <v>2</v>
      </c>
      <c r="Q21" s="209">
        <v>2</v>
      </c>
      <c r="R21" s="209">
        <v>3</v>
      </c>
      <c r="S21" s="209">
        <v>2</v>
      </c>
      <c r="T21" s="209">
        <v>2</v>
      </c>
      <c r="U21" s="209">
        <v>4</v>
      </c>
      <c r="V21" s="209">
        <v>3</v>
      </c>
      <c r="W21" s="209">
        <v>3</v>
      </c>
      <c r="X21" s="209"/>
      <c r="Y21" s="209"/>
      <c r="Z21" s="217">
        <f t="shared" si="0"/>
        <v>45</v>
      </c>
      <c r="AA21" s="218">
        <f t="shared" si="1"/>
        <v>0.6338028169014085</v>
      </c>
      <c r="AB21" s="213">
        <f>SUM('A-laget'!AC71)</f>
        <v>71</v>
      </c>
      <c r="AC21" s="205"/>
      <c r="AD21" s="86" t="str">
        <f t="shared" si="2"/>
        <v>Joakim Magnusson</v>
      </c>
      <c r="AE21" s="214">
        <f t="shared" si="5"/>
        <v>45</v>
      </c>
      <c r="AF21" s="215">
        <f t="shared" si="4"/>
        <v>71</v>
      </c>
      <c r="AG21" s="216">
        <f t="shared" si="3"/>
        <v>0.6338028169014085</v>
      </c>
    </row>
    <row r="22" spans="1:33" ht="12.75">
      <c r="A22" s="144" t="s">
        <v>101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>
        <v>0</v>
      </c>
      <c r="X22" s="209"/>
      <c r="Y22" s="209"/>
      <c r="Z22" s="217">
        <f t="shared" si="0"/>
        <v>0</v>
      </c>
      <c r="AA22" s="218">
        <f t="shared" si="1"/>
        <v>0</v>
      </c>
      <c r="AB22" s="213">
        <f>SUM('A-laget'!AC72)</f>
        <v>1</v>
      </c>
      <c r="AC22" s="205"/>
      <c r="AD22" s="86" t="str">
        <f t="shared" si="2"/>
        <v>Helene Mårtensson</v>
      </c>
      <c r="AE22" s="214">
        <f t="shared" si="5"/>
        <v>30</v>
      </c>
      <c r="AF22" s="215">
        <f t="shared" si="4"/>
        <v>65</v>
      </c>
      <c r="AG22" s="216">
        <f t="shared" si="3"/>
        <v>0.46153846153846156</v>
      </c>
    </row>
    <row r="23" spans="1:33" ht="12.75">
      <c r="A23" s="144" t="s">
        <v>38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17">
        <f t="shared" si="0"/>
        <v>0</v>
      </c>
      <c r="AA23" s="218" t="e">
        <f t="shared" si="1"/>
        <v>#DIV/0!</v>
      </c>
      <c r="AB23" s="213">
        <f>SUM('A-laget'!AC73)</f>
        <v>0</v>
      </c>
      <c r="AC23" s="205"/>
      <c r="AD23" s="86" t="str">
        <f t="shared" si="2"/>
        <v>Per Möller</v>
      </c>
      <c r="AE23" s="214">
        <f t="shared" si="5"/>
        <v>4</v>
      </c>
      <c r="AF23" s="215">
        <f t="shared" si="4"/>
        <v>4</v>
      </c>
      <c r="AG23" s="216">
        <f t="shared" si="3"/>
        <v>1</v>
      </c>
    </row>
    <row r="24" spans="1:33" ht="12.75">
      <c r="A24" s="144" t="s">
        <v>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17">
        <f t="shared" si="0"/>
        <v>0</v>
      </c>
      <c r="AA24" s="218" t="e">
        <f t="shared" si="1"/>
        <v>#DIV/0!</v>
      </c>
      <c r="AB24" s="213">
        <f>SUM('A-laget'!AC74)</f>
        <v>0</v>
      </c>
      <c r="AC24" s="205"/>
      <c r="AD24" s="86" t="str">
        <f t="shared" si="2"/>
        <v>Kjell Nilsson</v>
      </c>
      <c r="AE24" s="214">
        <f t="shared" si="5"/>
        <v>21</v>
      </c>
      <c r="AF24" s="215">
        <f t="shared" si="4"/>
        <v>45</v>
      </c>
      <c r="AG24" s="216">
        <f t="shared" si="3"/>
        <v>0.4666666666666667</v>
      </c>
    </row>
    <row r="25" spans="1:33" ht="12.75">
      <c r="A25" s="144" t="s">
        <v>56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17">
        <f t="shared" si="0"/>
        <v>0</v>
      </c>
      <c r="AA25" s="218" t="e">
        <f t="shared" si="1"/>
        <v>#DIV/0!</v>
      </c>
      <c r="AB25" s="213">
        <f>SUM('A-laget'!AC75)</f>
        <v>0</v>
      </c>
      <c r="AC25" s="205"/>
      <c r="AD25" s="86" t="str">
        <f t="shared" si="2"/>
        <v>Leif Nilsson</v>
      </c>
      <c r="AE25" s="214">
        <f t="shared" si="5"/>
        <v>53</v>
      </c>
      <c r="AF25" s="215">
        <f t="shared" si="4"/>
        <v>98</v>
      </c>
      <c r="AG25" s="216">
        <f t="shared" si="3"/>
        <v>0.5408163265306123</v>
      </c>
    </row>
    <row r="26" spans="1:33" ht="12.75">
      <c r="A26" s="144" t="s">
        <v>102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17">
        <f t="shared" si="0"/>
        <v>0</v>
      </c>
      <c r="AA26" s="218" t="e">
        <f t="shared" si="1"/>
        <v>#DIV/0!</v>
      </c>
      <c r="AB26" s="213">
        <f>SUM('A-laget'!AC76)</f>
        <v>0</v>
      </c>
      <c r="AC26" s="205"/>
      <c r="AD26" s="86" t="str">
        <f t="shared" si="2"/>
        <v>Anders Nordgren</v>
      </c>
      <c r="AE26" s="214">
        <f t="shared" si="5"/>
        <v>17</v>
      </c>
      <c r="AF26" s="215">
        <f t="shared" si="4"/>
        <v>27</v>
      </c>
      <c r="AG26" s="216">
        <f t="shared" si="3"/>
        <v>0.6296296296296297</v>
      </c>
    </row>
    <row r="27" spans="1:33" ht="12.75">
      <c r="A27" s="144" t="s">
        <v>46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17">
        <f t="shared" si="0"/>
        <v>0</v>
      </c>
      <c r="AA27" s="218" t="e">
        <f t="shared" si="1"/>
        <v>#DIV/0!</v>
      </c>
      <c r="AB27" s="213">
        <f>SUM('A-laget'!AC77)</f>
        <v>0</v>
      </c>
      <c r="AC27" s="205"/>
      <c r="AD27" s="86" t="str">
        <f t="shared" si="2"/>
        <v>Tommy Nordgren</v>
      </c>
      <c r="AE27" s="214">
        <f t="shared" si="5"/>
        <v>7</v>
      </c>
      <c r="AF27" s="215">
        <f t="shared" si="4"/>
        <v>17</v>
      </c>
      <c r="AG27" s="216">
        <f t="shared" si="3"/>
        <v>0.4117647058823529</v>
      </c>
    </row>
    <row r="28" spans="1:33" ht="12.75">
      <c r="A28" s="144" t="s">
        <v>69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17">
        <f t="shared" si="0"/>
        <v>0</v>
      </c>
      <c r="AA28" s="218" t="e">
        <f t="shared" si="1"/>
        <v>#DIV/0!</v>
      </c>
      <c r="AB28" s="213">
        <f>SUM('A-laget'!AC78)</f>
        <v>0</v>
      </c>
      <c r="AC28" s="205"/>
      <c r="AD28" s="86" t="str">
        <f t="shared" si="2"/>
        <v>Rikard Näsström</v>
      </c>
      <c r="AE28" s="214">
        <f t="shared" si="5"/>
        <v>30</v>
      </c>
      <c r="AF28" s="215">
        <f t="shared" si="4"/>
        <v>48</v>
      </c>
      <c r="AG28" s="216">
        <f t="shared" si="3"/>
        <v>0.625</v>
      </c>
    </row>
    <row r="29" spans="1:33" ht="12.75">
      <c r="A29" s="144" t="s">
        <v>103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17">
        <f t="shared" si="0"/>
        <v>0</v>
      </c>
      <c r="AA29" s="218" t="e">
        <f t="shared" si="1"/>
        <v>#DIV/0!</v>
      </c>
      <c r="AB29" s="213">
        <f>SUM('A-laget'!AC79)</f>
        <v>0</v>
      </c>
      <c r="AC29" s="205"/>
      <c r="AD29" s="86" t="str">
        <f t="shared" si="2"/>
        <v>Jeanette Odén</v>
      </c>
      <c r="AE29" s="214">
        <f t="shared" si="5"/>
        <v>35</v>
      </c>
      <c r="AF29" s="215">
        <f t="shared" si="4"/>
        <v>60</v>
      </c>
      <c r="AG29" s="216">
        <f t="shared" si="3"/>
        <v>0.5833333333333334</v>
      </c>
    </row>
    <row r="30" spans="1:33" ht="12.75">
      <c r="A30" s="144" t="s">
        <v>70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7">
        <f t="shared" si="0"/>
        <v>0</v>
      </c>
      <c r="AA30" s="218" t="e">
        <f t="shared" si="1"/>
        <v>#DIV/0!</v>
      </c>
      <c r="AB30" s="213">
        <f>SUM('A-laget'!AC80)</f>
        <v>0</v>
      </c>
      <c r="AC30" s="205"/>
      <c r="AD30" s="86" t="str">
        <f t="shared" si="2"/>
        <v>Terje Olsen</v>
      </c>
      <c r="AE30" s="214">
        <f t="shared" si="5"/>
        <v>32</v>
      </c>
      <c r="AF30" s="215">
        <f t="shared" si="4"/>
        <v>65</v>
      </c>
      <c r="AG30" s="216">
        <f t="shared" si="3"/>
        <v>0.49230769230769234</v>
      </c>
    </row>
    <row r="31" spans="1:33" ht="12.75">
      <c r="A31" s="144" t="s">
        <v>71</v>
      </c>
      <c r="B31" s="210"/>
      <c r="C31" s="210"/>
      <c r="D31" s="210"/>
      <c r="E31" s="210"/>
      <c r="F31" s="210"/>
      <c r="G31" s="210"/>
      <c r="H31" s="210"/>
      <c r="I31" s="210">
        <v>4</v>
      </c>
      <c r="J31" s="210">
        <v>3</v>
      </c>
      <c r="K31" s="210">
        <v>3</v>
      </c>
      <c r="L31" s="210">
        <v>2</v>
      </c>
      <c r="M31" s="210">
        <v>2</v>
      </c>
      <c r="N31" s="210">
        <v>2</v>
      </c>
      <c r="O31" s="210">
        <v>1</v>
      </c>
      <c r="P31" s="210">
        <v>4</v>
      </c>
      <c r="Q31" s="210">
        <v>3</v>
      </c>
      <c r="R31" s="210">
        <v>2</v>
      </c>
      <c r="S31" s="210">
        <v>2</v>
      </c>
      <c r="T31" s="210">
        <v>2</v>
      </c>
      <c r="U31" s="210">
        <v>4</v>
      </c>
      <c r="V31" s="210">
        <v>2</v>
      </c>
      <c r="W31" s="210">
        <v>4</v>
      </c>
      <c r="X31" s="210"/>
      <c r="Y31" s="210"/>
      <c r="Z31" s="217">
        <f t="shared" si="0"/>
        <v>40</v>
      </c>
      <c r="AA31" s="218">
        <f t="shared" si="1"/>
        <v>0.6779661016949152</v>
      </c>
      <c r="AB31" s="213">
        <f>SUM('A-laget'!AC81)</f>
        <v>59</v>
      </c>
      <c r="AC31" s="205"/>
      <c r="AD31" s="86" t="str">
        <f t="shared" si="2"/>
        <v>Björn Olsson</v>
      </c>
      <c r="AE31" s="214">
        <f t="shared" si="5"/>
        <v>51</v>
      </c>
      <c r="AF31" s="215">
        <f t="shared" si="4"/>
        <v>75</v>
      </c>
      <c r="AG31" s="216">
        <f t="shared" si="3"/>
        <v>0.68</v>
      </c>
    </row>
    <row r="32" spans="1:33" ht="12.75">
      <c r="A32" s="144" t="s">
        <v>72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7">
        <f t="shared" si="0"/>
        <v>0</v>
      </c>
      <c r="AA32" s="218" t="e">
        <f t="shared" si="1"/>
        <v>#DIV/0!</v>
      </c>
      <c r="AB32" s="213">
        <f>SUM('A-laget'!AC82)</f>
        <v>0</v>
      </c>
      <c r="AC32" s="205"/>
      <c r="AD32" s="86" t="str">
        <f t="shared" si="2"/>
        <v>Jan-Åke Ottosson</v>
      </c>
      <c r="AE32" s="214">
        <f t="shared" si="5"/>
        <v>45</v>
      </c>
      <c r="AF32" s="215">
        <f t="shared" si="4"/>
        <v>85</v>
      </c>
      <c r="AG32" s="216">
        <f t="shared" si="3"/>
        <v>0.5294117647058824</v>
      </c>
    </row>
    <row r="33" spans="1:33" ht="12.75">
      <c r="A33" s="144" t="s">
        <v>73</v>
      </c>
      <c r="B33" s="210"/>
      <c r="C33" s="210">
        <v>1</v>
      </c>
      <c r="D33" s="210"/>
      <c r="E33" s="210">
        <v>1</v>
      </c>
      <c r="F33" s="210">
        <v>2</v>
      </c>
      <c r="G33" s="210">
        <v>2</v>
      </c>
      <c r="H33" s="210">
        <v>3</v>
      </c>
      <c r="I33" s="210">
        <v>4</v>
      </c>
      <c r="J33" s="210"/>
      <c r="K33" s="210">
        <v>2</v>
      </c>
      <c r="L33" s="210"/>
      <c r="M33" s="210"/>
      <c r="N33" s="210"/>
      <c r="O33" s="210"/>
      <c r="P33" s="210"/>
      <c r="Q33" s="210">
        <v>2</v>
      </c>
      <c r="R33" s="210"/>
      <c r="S33" s="210"/>
      <c r="T33" s="210"/>
      <c r="U33" s="210"/>
      <c r="V33" s="210"/>
      <c r="W33" s="210"/>
      <c r="X33" s="210"/>
      <c r="Y33" s="210"/>
      <c r="Z33" s="217">
        <f t="shared" si="0"/>
        <v>17</v>
      </c>
      <c r="AA33" s="218">
        <f t="shared" si="1"/>
        <v>0.5666666666666667</v>
      </c>
      <c r="AB33" s="213">
        <f>SUM('A-laget'!AC83)</f>
        <v>30</v>
      </c>
      <c r="AC33" s="205"/>
      <c r="AD33" s="86" t="str">
        <f t="shared" si="2"/>
        <v>Magnus Persson</v>
      </c>
      <c r="AE33" s="214">
        <f t="shared" si="5"/>
        <v>44</v>
      </c>
      <c r="AF33" s="215">
        <f t="shared" si="4"/>
        <v>76</v>
      </c>
      <c r="AG33" s="216">
        <f t="shared" si="3"/>
        <v>0.5789473684210527</v>
      </c>
    </row>
    <row r="34" spans="1:33" ht="12.75">
      <c r="A34" s="144" t="s">
        <v>107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>
        <v>4</v>
      </c>
      <c r="W34" s="210">
        <v>3</v>
      </c>
      <c r="X34" s="210"/>
      <c r="Y34" s="210"/>
      <c r="Z34" s="217">
        <f t="shared" si="0"/>
        <v>7</v>
      </c>
      <c r="AA34" s="218">
        <f t="shared" si="1"/>
        <v>0.875</v>
      </c>
      <c r="AB34" s="213">
        <f>SUM('A-laget'!AC84)</f>
        <v>8</v>
      </c>
      <c r="AC34" s="205"/>
      <c r="AD34" s="86" t="str">
        <f t="shared" si="2"/>
        <v>Ola Persson</v>
      </c>
      <c r="AE34" s="214">
        <f t="shared" si="5"/>
        <v>56</v>
      </c>
      <c r="AF34" s="215">
        <f t="shared" si="4"/>
        <v>90</v>
      </c>
      <c r="AG34" s="216">
        <f t="shared" si="3"/>
        <v>0.6222222222222222</v>
      </c>
    </row>
    <row r="35" spans="1:33" ht="12.75">
      <c r="A35" s="144" t="s">
        <v>74</v>
      </c>
      <c r="B35" s="210">
        <v>2</v>
      </c>
      <c r="C35" s="210">
        <v>1</v>
      </c>
      <c r="D35" s="210">
        <v>3</v>
      </c>
      <c r="E35" s="210"/>
      <c r="F35" s="210"/>
      <c r="G35" s="210"/>
      <c r="H35" s="210">
        <v>1</v>
      </c>
      <c r="I35" s="210">
        <v>4</v>
      </c>
      <c r="J35" s="210">
        <v>3</v>
      </c>
      <c r="K35" s="210">
        <v>3</v>
      </c>
      <c r="L35" s="210">
        <v>2</v>
      </c>
      <c r="M35" s="210">
        <v>2</v>
      </c>
      <c r="N35" s="210">
        <v>2</v>
      </c>
      <c r="O35" s="210">
        <v>0</v>
      </c>
      <c r="P35" s="210">
        <v>2</v>
      </c>
      <c r="Q35" s="210">
        <v>2</v>
      </c>
      <c r="R35" s="210">
        <v>3</v>
      </c>
      <c r="S35" s="210">
        <v>2</v>
      </c>
      <c r="T35" s="210">
        <v>2</v>
      </c>
      <c r="U35" s="210">
        <v>3</v>
      </c>
      <c r="V35" s="210">
        <v>3</v>
      </c>
      <c r="W35" s="210">
        <v>0</v>
      </c>
      <c r="X35" s="210"/>
      <c r="Y35" s="210"/>
      <c r="Z35" s="217">
        <f t="shared" si="0"/>
        <v>40</v>
      </c>
      <c r="AA35" s="218">
        <f t="shared" si="1"/>
        <v>0.5333333333333333</v>
      </c>
      <c r="AB35" s="213">
        <f>SUM('A-laget'!AC85)</f>
        <v>75</v>
      </c>
      <c r="AC35" s="205"/>
      <c r="AD35" s="86" t="str">
        <f t="shared" si="2"/>
        <v>Patrik Pettersson</v>
      </c>
      <c r="AE35" s="214">
        <f t="shared" si="5"/>
        <v>40</v>
      </c>
      <c r="AF35" s="215">
        <f t="shared" si="4"/>
        <v>75</v>
      </c>
      <c r="AG35" s="216">
        <f t="shared" si="3"/>
        <v>0.5333333333333333</v>
      </c>
    </row>
    <row r="36" spans="1:33" ht="12.75">
      <c r="A36" s="144" t="s">
        <v>131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>
        <v>2</v>
      </c>
      <c r="S36" s="210">
        <v>2</v>
      </c>
      <c r="T36" s="210">
        <v>1</v>
      </c>
      <c r="U36" s="210">
        <v>4</v>
      </c>
      <c r="V36" s="210">
        <v>2</v>
      </c>
      <c r="W36" s="210"/>
      <c r="X36" s="210"/>
      <c r="Y36" s="210"/>
      <c r="Z36" s="217">
        <f t="shared" si="0"/>
        <v>11</v>
      </c>
      <c r="AA36" s="218">
        <f t="shared" si="1"/>
        <v>0.5789473684210527</v>
      </c>
      <c r="AB36" s="213">
        <f>SUM('A-laget'!AC86)</f>
        <v>19</v>
      </c>
      <c r="AC36" s="205"/>
      <c r="AD36" s="86" t="str">
        <f t="shared" si="2"/>
        <v>Jimmie Persson</v>
      </c>
      <c r="AE36" s="214">
        <f t="shared" si="5"/>
        <v>39</v>
      </c>
      <c r="AF36" s="215">
        <f t="shared" si="4"/>
        <v>55</v>
      </c>
      <c r="AG36" s="216">
        <f t="shared" si="3"/>
        <v>0.7090909090909091</v>
      </c>
    </row>
    <row r="37" spans="1:33" ht="12.75">
      <c r="A37" s="144" t="s">
        <v>75</v>
      </c>
      <c r="B37" s="210">
        <v>4</v>
      </c>
      <c r="C37" s="210">
        <v>4</v>
      </c>
      <c r="D37" s="210">
        <v>3</v>
      </c>
      <c r="E37" s="210"/>
      <c r="F37" s="210">
        <v>4</v>
      </c>
      <c r="G37" s="210">
        <v>4</v>
      </c>
      <c r="H37" s="210">
        <v>2</v>
      </c>
      <c r="I37" s="210">
        <v>2</v>
      </c>
      <c r="J37" s="210">
        <v>4</v>
      </c>
      <c r="K37" s="210"/>
      <c r="L37" s="210">
        <v>4</v>
      </c>
      <c r="M37" s="210">
        <v>1</v>
      </c>
      <c r="N37" s="210">
        <v>3</v>
      </c>
      <c r="O37" s="210">
        <v>3</v>
      </c>
      <c r="P37" s="210">
        <v>3</v>
      </c>
      <c r="Q37" s="210">
        <v>4</v>
      </c>
      <c r="R37" s="210">
        <v>2</v>
      </c>
      <c r="S37" s="210">
        <v>2</v>
      </c>
      <c r="T37" s="210"/>
      <c r="U37" s="210"/>
      <c r="V37" s="210">
        <v>4</v>
      </c>
      <c r="W37" s="210">
        <v>4</v>
      </c>
      <c r="X37" s="210"/>
      <c r="Y37" s="210"/>
      <c r="Z37" s="217">
        <f t="shared" si="0"/>
        <v>57</v>
      </c>
      <c r="AA37" s="218">
        <f t="shared" si="1"/>
        <v>0.8028169014084507</v>
      </c>
      <c r="AB37" s="213">
        <f>SUM('A-laget'!AC87)</f>
        <v>71</v>
      </c>
      <c r="AC37" s="205"/>
      <c r="AD37" s="86" t="str">
        <f t="shared" si="2"/>
        <v>Tony Rosenquist</v>
      </c>
      <c r="AE37" s="214">
        <f t="shared" si="5"/>
        <v>57</v>
      </c>
      <c r="AF37" s="215">
        <f t="shared" si="4"/>
        <v>71</v>
      </c>
      <c r="AG37" s="216">
        <f t="shared" si="3"/>
        <v>0.8028169014084507</v>
      </c>
    </row>
    <row r="38" spans="1:33" ht="12.75">
      <c r="A38" s="144" t="s">
        <v>104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7">
        <f t="shared" si="0"/>
        <v>0</v>
      </c>
      <c r="AA38" s="218" t="e">
        <f t="shared" si="1"/>
        <v>#DIV/0!</v>
      </c>
      <c r="AB38" s="213">
        <f>SUM('A-laget'!AC88)</f>
        <v>0</v>
      </c>
      <c r="AC38" s="205"/>
      <c r="AD38" s="86" t="str">
        <f t="shared" si="2"/>
        <v>Roger Rothman</v>
      </c>
      <c r="AE38" s="214">
        <f t="shared" si="5"/>
        <v>34</v>
      </c>
      <c r="AF38" s="215">
        <f t="shared" si="4"/>
        <v>52</v>
      </c>
      <c r="AG38" s="216">
        <f t="shared" si="3"/>
        <v>0.6538461538461539</v>
      </c>
    </row>
    <row r="39" spans="1:33" ht="12.75">
      <c r="A39" s="144" t="s">
        <v>47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7">
        <f t="shared" si="0"/>
        <v>0</v>
      </c>
      <c r="AA39" s="218" t="e">
        <f t="shared" si="1"/>
        <v>#DIV/0!</v>
      </c>
      <c r="AB39" s="213">
        <f>SUM('A-laget'!AC89)</f>
        <v>0</v>
      </c>
      <c r="AC39" s="205"/>
      <c r="AD39" s="86" t="str">
        <f t="shared" si="2"/>
        <v>Östen Svantesson</v>
      </c>
      <c r="AE39" s="214">
        <f t="shared" si="5"/>
        <v>54</v>
      </c>
      <c r="AF39" s="215">
        <f t="shared" si="4"/>
        <v>84</v>
      </c>
      <c r="AG39" s="216">
        <f t="shared" si="3"/>
        <v>0.6428571428571429</v>
      </c>
    </row>
    <row r="40" spans="1:33" ht="12.75">
      <c r="A40" s="144" t="s">
        <v>39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>
        <v>1</v>
      </c>
      <c r="Q40" s="210"/>
      <c r="R40" s="210"/>
      <c r="S40" s="210"/>
      <c r="T40" s="210"/>
      <c r="U40" s="210"/>
      <c r="V40" s="210"/>
      <c r="W40" s="210">
        <v>0</v>
      </c>
      <c r="X40" s="210"/>
      <c r="Y40" s="210"/>
      <c r="Z40" s="217">
        <f t="shared" si="0"/>
        <v>1</v>
      </c>
      <c r="AA40" s="218">
        <f t="shared" si="1"/>
        <v>0.25</v>
      </c>
      <c r="AB40" s="213">
        <f>SUM('A-laget'!AC90)</f>
        <v>4</v>
      </c>
      <c r="AC40" s="205"/>
      <c r="AD40" s="86" t="str">
        <f t="shared" si="2"/>
        <v>Mats Tedenlid</v>
      </c>
      <c r="AE40" s="214">
        <f t="shared" si="5"/>
        <v>30</v>
      </c>
      <c r="AF40" s="215">
        <f t="shared" si="4"/>
        <v>55</v>
      </c>
      <c r="AG40" s="216">
        <f t="shared" si="3"/>
        <v>0.5454545454545454</v>
      </c>
    </row>
    <row r="41" spans="1:33" ht="12.75">
      <c r="A41" s="144" t="s">
        <v>76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7">
        <f t="shared" si="0"/>
        <v>0</v>
      </c>
      <c r="AA41" s="218" t="e">
        <f t="shared" si="1"/>
        <v>#DIV/0!</v>
      </c>
      <c r="AB41" s="213">
        <f>SUM('A-laget'!AC91)</f>
        <v>0</v>
      </c>
      <c r="AC41" s="205"/>
      <c r="AD41" s="86" t="str">
        <f t="shared" si="2"/>
        <v>Patrick Thermaenius</v>
      </c>
      <c r="AE41" s="214">
        <f t="shared" si="5"/>
        <v>47</v>
      </c>
      <c r="AF41" s="215">
        <f t="shared" si="4"/>
        <v>69</v>
      </c>
      <c r="AG41" s="216">
        <f t="shared" si="3"/>
        <v>0.6811594202898551</v>
      </c>
    </row>
    <row r="42" spans="1:33" ht="12.75">
      <c r="A42" s="144" t="s">
        <v>35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7">
        <f t="shared" si="0"/>
        <v>0</v>
      </c>
      <c r="AA42" s="218" t="e">
        <f t="shared" si="1"/>
        <v>#DIV/0!</v>
      </c>
      <c r="AB42" s="213">
        <f>SUM('A-laget'!AC92)</f>
        <v>0</v>
      </c>
      <c r="AC42" s="205"/>
      <c r="AD42" s="86" t="str">
        <f t="shared" si="2"/>
        <v>Niklas Wallberg</v>
      </c>
      <c r="AE42" s="214">
        <f t="shared" si="5"/>
        <v>36</v>
      </c>
      <c r="AF42" s="215">
        <f t="shared" si="4"/>
        <v>52</v>
      </c>
      <c r="AG42" s="216">
        <f t="shared" si="3"/>
        <v>0.6923076923076923</v>
      </c>
    </row>
    <row r="43" spans="1:33" ht="12.75">
      <c r="A43" s="144" t="s">
        <v>105</v>
      </c>
      <c r="B43" s="210">
        <v>1</v>
      </c>
      <c r="C43" s="210">
        <v>1</v>
      </c>
      <c r="D43" s="210">
        <v>0</v>
      </c>
      <c r="E43" s="210"/>
      <c r="F43" s="210"/>
      <c r="G43" s="210"/>
      <c r="H43" s="210"/>
      <c r="I43" s="210"/>
      <c r="J43" s="210">
        <v>3</v>
      </c>
      <c r="K43" s="210"/>
      <c r="L43" s="210"/>
      <c r="M43" s="210"/>
      <c r="N43" s="210"/>
      <c r="O43" s="210"/>
      <c r="P43" s="210"/>
      <c r="Q43" s="210"/>
      <c r="R43" s="210">
        <v>2</v>
      </c>
      <c r="S43" s="210"/>
      <c r="T43" s="210">
        <v>2</v>
      </c>
      <c r="U43" s="210"/>
      <c r="V43" s="210">
        <v>3</v>
      </c>
      <c r="W43" s="210"/>
      <c r="X43" s="210"/>
      <c r="Y43" s="210"/>
      <c r="Z43" s="217">
        <f t="shared" si="0"/>
        <v>12</v>
      </c>
      <c r="AA43" s="218">
        <f t="shared" si="1"/>
        <v>0.6666666666666666</v>
      </c>
      <c r="AB43" s="213">
        <f>SUM('A-laget'!AC93)</f>
        <v>18</v>
      </c>
      <c r="AC43" s="205"/>
      <c r="AD43" s="86" t="str">
        <f t="shared" si="2"/>
        <v>Andreas Wickander</v>
      </c>
      <c r="AE43" s="214">
        <f t="shared" si="5"/>
        <v>27</v>
      </c>
      <c r="AF43" s="215">
        <f t="shared" si="4"/>
        <v>42</v>
      </c>
      <c r="AG43" s="216">
        <f t="shared" si="3"/>
        <v>0.6428571428571429</v>
      </c>
    </row>
    <row r="44" spans="1:33" ht="12.75">
      <c r="A44" s="144" t="s">
        <v>77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7">
        <f t="shared" si="0"/>
        <v>0</v>
      </c>
      <c r="AA44" s="218" t="e">
        <f t="shared" si="1"/>
        <v>#DIV/0!</v>
      </c>
      <c r="AB44" s="213">
        <f>SUM('A-laget'!AC94)</f>
        <v>0</v>
      </c>
      <c r="AC44" s="205"/>
      <c r="AD44" s="86" t="str">
        <f t="shared" si="2"/>
        <v>Lya West</v>
      </c>
      <c r="AE44" s="214">
        <f t="shared" si="5"/>
        <v>4</v>
      </c>
      <c r="AF44" s="215">
        <f t="shared" si="4"/>
        <v>4</v>
      </c>
      <c r="AG44" s="216">
        <f t="shared" si="3"/>
        <v>1</v>
      </c>
    </row>
    <row r="45" spans="1:33" ht="12.75">
      <c r="A45" s="144" t="s">
        <v>57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7">
        <f t="shared" si="0"/>
        <v>0</v>
      </c>
      <c r="AA45" s="218" t="e">
        <f t="shared" si="1"/>
        <v>#DIV/0!</v>
      </c>
      <c r="AB45" s="213">
        <f>SUM('A-laget'!AC95)</f>
        <v>0</v>
      </c>
      <c r="AC45" s="205"/>
      <c r="AD45" s="86" t="str">
        <f t="shared" si="2"/>
        <v>Richard West</v>
      </c>
      <c r="AE45" s="214">
        <f t="shared" si="5"/>
        <v>47</v>
      </c>
      <c r="AF45" s="215">
        <f t="shared" si="4"/>
        <v>71</v>
      </c>
      <c r="AG45" s="216">
        <f t="shared" si="3"/>
        <v>0.6619718309859155</v>
      </c>
    </row>
    <row r="46" spans="1:33" ht="12.75">
      <c r="A46" s="144" t="s">
        <v>106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7">
        <f t="shared" si="0"/>
        <v>0</v>
      </c>
      <c r="AA46" s="218" t="e">
        <f t="shared" si="1"/>
        <v>#DIV/0!</v>
      </c>
      <c r="AB46" s="213">
        <f>SUM('A-laget'!AC96)</f>
        <v>0</v>
      </c>
      <c r="AC46" s="205"/>
      <c r="AD46" s="86" t="str">
        <f t="shared" si="2"/>
        <v>Jess Wulf</v>
      </c>
      <c r="AE46" s="214">
        <f t="shared" si="5"/>
        <v>17</v>
      </c>
      <c r="AF46" s="215">
        <f t="shared" si="4"/>
        <v>28</v>
      </c>
      <c r="AG46" s="216">
        <f t="shared" si="3"/>
        <v>0.6071428571428571</v>
      </c>
    </row>
    <row r="47" spans="1:33" ht="12.75">
      <c r="A47" s="144" t="s">
        <v>36</v>
      </c>
      <c r="B47" s="210"/>
      <c r="C47" s="210"/>
      <c r="D47" s="210"/>
      <c r="E47" s="210"/>
      <c r="F47" s="210"/>
      <c r="G47" s="210"/>
      <c r="H47" s="210"/>
      <c r="I47" s="210"/>
      <c r="J47" s="210">
        <v>1</v>
      </c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7">
        <f t="shared" si="0"/>
        <v>1</v>
      </c>
      <c r="AA47" s="218">
        <f t="shared" si="1"/>
        <v>1</v>
      </c>
      <c r="AB47" s="213">
        <f>SUM('A-laget'!AC97)</f>
        <v>1</v>
      </c>
      <c r="AC47" s="205"/>
      <c r="AD47" s="86" t="str">
        <f t="shared" si="2"/>
        <v>Leif Åkesson</v>
      </c>
      <c r="AE47" s="214">
        <f t="shared" si="5"/>
        <v>29</v>
      </c>
      <c r="AF47" s="215">
        <f t="shared" si="4"/>
        <v>33</v>
      </c>
      <c r="AG47" s="216">
        <f t="shared" si="3"/>
        <v>0.8787878787878788</v>
      </c>
    </row>
    <row r="48" spans="1:33" ht="13.5" thickBot="1">
      <c r="A48" s="220"/>
      <c r="B48" s="221">
        <f aca="true" t="shared" si="6" ref="B48:Y48">SUM(B4:B47)</f>
        <v>18</v>
      </c>
      <c r="C48" s="221">
        <f t="shared" si="6"/>
        <v>18</v>
      </c>
      <c r="D48" s="221">
        <f t="shared" si="6"/>
        <v>22</v>
      </c>
      <c r="E48" s="221">
        <f t="shared" si="6"/>
        <v>24</v>
      </c>
      <c r="F48" s="221">
        <f t="shared" si="6"/>
        <v>26</v>
      </c>
      <c r="G48" s="221">
        <f t="shared" si="6"/>
        <v>22</v>
      </c>
      <c r="H48" s="221">
        <f t="shared" si="6"/>
        <v>16</v>
      </c>
      <c r="I48" s="221">
        <f t="shared" si="6"/>
        <v>26</v>
      </c>
      <c r="J48" s="221">
        <f t="shared" si="6"/>
        <v>30</v>
      </c>
      <c r="K48" s="221">
        <f t="shared" si="6"/>
        <v>22</v>
      </c>
      <c r="L48" s="221">
        <f t="shared" si="6"/>
        <v>24</v>
      </c>
      <c r="M48" s="221">
        <f t="shared" si="6"/>
        <v>16</v>
      </c>
      <c r="N48" s="221">
        <f t="shared" si="6"/>
        <v>16</v>
      </c>
      <c r="O48" s="221">
        <f t="shared" si="6"/>
        <v>18</v>
      </c>
      <c r="P48" s="221">
        <f t="shared" si="6"/>
        <v>24</v>
      </c>
      <c r="Q48" s="221">
        <f t="shared" si="6"/>
        <v>24</v>
      </c>
      <c r="R48" s="221">
        <f t="shared" si="6"/>
        <v>18</v>
      </c>
      <c r="S48" s="221">
        <f t="shared" si="6"/>
        <v>18</v>
      </c>
      <c r="T48" s="221">
        <f t="shared" si="6"/>
        <v>14</v>
      </c>
      <c r="U48" s="221">
        <f t="shared" si="6"/>
        <v>30</v>
      </c>
      <c r="V48" s="221">
        <f t="shared" si="6"/>
        <v>24</v>
      </c>
      <c r="W48" s="221">
        <f t="shared" si="6"/>
        <v>20</v>
      </c>
      <c r="X48" s="221">
        <f t="shared" si="6"/>
        <v>0</v>
      </c>
      <c r="Y48" s="221">
        <f t="shared" si="6"/>
        <v>0</v>
      </c>
      <c r="Z48" s="222"/>
      <c r="AA48" s="223"/>
      <c r="AE48" s="124">
        <f>SUM(AE4:AE47)</f>
        <v>1674</v>
      </c>
      <c r="AF48" s="205">
        <f>SUM(AF4:AF47)</f>
        <v>2688</v>
      </c>
      <c r="AG48" s="216">
        <f t="shared" si="3"/>
        <v>0.6227678571428571</v>
      </c>
    </row>
    <row r="49" spans="1:28" ht="13.5" thickTop="1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 t="s">
        <v>114</v>
      </c>
      <c r="T49" s="225"/>
      <c r="U49" s="225"/>
      <c r="V49" s="225"/>
      <c r="W49" s="225"/>
      <c r="X49" s="225"/>
      <c r="Y49" s="225"/>
      <c r="Z49" s="226">
        <f>SUM(Z4:Z47)</f>
        <v>470</v>
      </c>
      <c r="AA49" s="227">
        <f>SUM(Z49/AB49)</f>
        <v>0.6676136363636364</v>
      </c>
      <c r="AB49" s="228">
        <f>SUM(AB4:AB47)</f>
        <v>704</v>
      </c>
    </row>
    <row r="50" spans="1:28" ht="13.5" thickBot="1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7"/>
      <c r="AB50" s="228"/>
    </row>
    <row r="51" spans="1:33" ht="14.25" thickBot="1" thickTop="1">
      <c r="A51" s="229" t="s">
        <v>79</v>
      </c>
      <c r="B51" s="241" t="s">
        <v>109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230"/>
      <c r="AC51" s="22"/>
      <c r="AD51" s="200"/>
      <c r="AE51" s="22"/>
      <c r="AF51" s="22"/>
      <c r="AG51" s="22"/>
    </row>
    <row r="52" spans="1:31" ht="13.5" thickBot="1">
      <c r="A52" s="231" t="s">
        <v>0</v>
      </c>
      <c r="B52" s="203">
        <v>1</v>
      </c>
      <c r="C52" s="203">
        <v>2</v>
      </c>
      <c r="D52" s="203">
        <v>3</v>
      </c>
      <c r="E52" s="203">
        <v>4</v>
      </c>
      <c r="F52" s="203">
        <v>5</v>
      </c>
      <c r="G52" s="203">
        <v>6</v>
      </c>
      <c r="H52" s="203">
        <v>7</v>
      </c>
      <c r="I52" s="203">
        <v>8</v>
      </c>
      <c r="J52" s="203">
        <v>9</v>
      </c>
      <c r="K52" s="203">
        <v>10</v>
      </c>
      <c r="L52" s="203">
        <v>11</v>
      </c>
      <c r="M52" s="203">
        <v>12</v>
      </c>
      <c r="N52" s="203">
        <v>13</v>
      </c>
      <c r="O52" s="203">
        <v>14</v>
      </c>
      <c r="P52" s="203">
        <v>15</v>
      </c>
      <c r="Q52" s="203">
        <v>16</v>
      </c>
      <c r="R52" s="203">
        <v>17</v>
      </c>
      <c r="S52" s="203">
        <v>18</v>
      </c>
      <c r="T52" s="203">
        <v>19</v>
      </c>
      <c r="U52" s="203">
        <v>20</v>
      </c>
      <c r="V52" s="203">
        <v>21</v>
      </c>
      <c r="W52" s="203">
        <v>22</v>
      </c>
      <c r="X52" s="203">
        <v>23</v>
      </c>
      <c r="Y52" s="203">
        <v>24</v>
      </c>
      <c r="Z52" s="232" t="s">
        <v>10</v>
      </c>
      <c r="AA52" s="204" t="s">
        <v>110</v>
      </c>
      <c r="AB52" s="204" t="s">
        <v>111</v>
      </c>
      <c r="AD52" s="205"/>
      <c r="AE52" s="205"/>
    </row>
    <row r="53" spans="1:31" ht="13.5" thickTop="1">
      <c r="A53" s="208" t="str">
        <f aca="true" t="shared" si="7" ref="A53:A87">A4</f>
        <v>Christer Agrell</v>
      </c>
      <c r="B53" s="209"/>
      <c r="C53" s="209"/>
      <c r="D53" s="209"/>
      <c r="E53" s="209"/>
      <c r="F53" s="209">
        <v>4</v>
      </c>
      <c r="G53" s="209">
        <v>3</v>
      </c>
      <c r="H53" s="209">
        <v>2</v>
      </c>
      <c r="I53" s="209"/>
      <c r="J53" s="209">
        <v>2</v>
      </c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33">
        <f aca="true" t="shared" si="8" ref="Z53:Z96">SUM(B53:Y53)</f>
        <v>11</v>
      </c>
      <c r="AA53" s="212">
        <f aca="true" t="shared" si="9" ref="AA53:AA96">SUM(Z53/AB53)</f>
        <v>0.55</v>
      </c>
      <c r="AB53" s="234">
        <f>SUM('F1-laget'!AC54)</f>
        <v>20</v>
      </c>
      <c r="AD53" s="22"/>
      <c r="AE53" s="235"/>
    </row>
    <row r="54" spans="1:31" ht="12.75">
      <c r="A54" s="86" t="str">
        <f t="shared" si="7"/>
        <v>Alex Andersson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33">
        <f t="shared" si="8"/>
        <v>0</v>
      </c>
      <c r="AA54" s="212" t="e">
        <f t="shared" si="9"/>
        <v>#DIV/0!</v>
      </c>
      <c r="AB54" s="234">
        <f>SUM('F1-laget'!AC55)</f>
        <v>0</v>
      </c>
      <c r="AD54" s="22"/>
      <c r="AE54" s="235"/>
    </row>
    <row r="55" spans="1:31" ht="12.75">
      <c r="A55" s="86" t="str">
        <f t="shared" si="7"/>
        <v>Peter Andersson</v>
      </c>
      <c r="B55" s="209">
        <v>4</v>
      </c>
      <c r="C55" s="209">
        <v>2</v>
      </c>
      <c r="D55" s="209">
        <v>1</v>
      </c>
      <c r="E55" s="209">
        <v>3</v>
      </c>
      <c r="F55" s="209">
        <v>3</v>
      </c>
      <c r="G55" s="209">
        <v>3</v>
      </c>
      <c r="H55" s="209">
        <v>4</v>
      </c>
      <c r="I55" s="209">
        <v>1</v>
      </c>
      <c r="J55" s="209">
        <v>2</v>
      </c>
      <c r="K55" s="209">
        <v>3</v>
      </c>
      <c r="L55" s="209">
        <v>3</v>
      </c>
      <c r="M55" s="209">
        <v>4</v>
      </c>
      <c r="N55" s="209">
        <v>3</v>
      </c>
      <c r="O55" s="209">
        <v>3</v>
      </c>
      <c r="P55" s="209"/>
      <c r="Q55" s="209">
        <v>3</v>
      </c>
      <c r="R55" s="209">
        <v>4</v>
      </c>
      <c r="S55" s="209">
        <v>3</v>
      </c>
      <c r="T55" s="209">
        <v>2</v>
      </c>
      <c r="U55" s="209">
        <v>4</v>
      </c>
      <c r="V55" s="209"/>
      <c r="W55" s="209"/>
      <c r="X55" s="209"/>
      <c r="Y55" s="209"/>
      <c r="Z55" s="233">
        <f t="shared" si="8"/>
        <v>55</v>
      </c>
      <c r="AA55" s="212">
        <f t="shared" si="9"/>
        <v>0.7333333333333333</v>
      </c>
      <c r="AB55" s="234">
        <f>SUM('F1-laget'!AC56)</f>
        <v>75</v>
      </c>
      <c r="AD55" s="22"/>
      <c r="AE55" s="235"/>
    </row>
    <row r="56" spans="1:31" ht="12.75">
      <c r="A56" s="86" t="str">
        <f t="shared" si="7"/>
        <v>Robert Andersson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33">
        <f t="shared" si="8"/>
        <v>0</v>
      </c>
      <c r="AA56" s="212" t="e">
        <f t="shared" si="9"/>
        <v>#DIV/0!</v>
      </c>
      <c r="AB56" s="234">
        <f>SUM('F1-laget'!AC57)</f>
        <v>0</v>
      </c>
      <c r="AD56" s="22"/>
      <c r="AE56" s="235"/>
    </row>
    <row r="57" spans="1:31" ht="12.75">
      <c r="A57" s="86" t="s">
        <v>34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33">
        <f t="shared" si="8"/>
        <v>0</v>
      </c>
      <c r="AA57" s="212" t="e">
        <f t="shared" si="9"/>
        <v>#DIV/0!</v>
      </c>
      <c r="AB57" s="234">
        <f>SUM('F1-laget'!AC58)</f>
        <v>0</v>
      </c>
      <c r="AD57" s="22"/>
      <c r="AE57" s="235"/>
    </row>
    <row r="58" spans="1:31" ht="12.75">
      <c r="A58" s="86" t="str">
        <f t="shared" si="7"/>
        <v>Patrik Dahlberg</v>
      </c>
      <c r="B58" s="209">
        <v>4</v>
      </c>
      <c r="C58" s="209">
        <v>4</v>
      </c>
      <c r="D58" s="209">
        <v>3</v>
      </c>
      <c r="E58" s="209"/>
      <c r="F58" s="209">
        <v>2</v>
      </c>
      <c r="G58" s="209">
        <v>2</v>
      </c>
      <c r="H58" s="209"/>
      <c r="I58" s="209"/>
      <c r="J58" s="209">
        <v>2</v>
      </c>
      <c r="K58" s="209">
        <v>0</v>
      </c>
      <c r="L58" s="209">
        <v>2</v>
      </c>
      <c r="M58" s="209">
        <v>4</v>
      </c>
      <c r="N58" s="209"/>
      <c r="O58" s="209"/>
      <c r="P58" s="209"/>
      <c r="Q58" s="209"/>
      <c r="R58" s="209"/>
      <c r="S58" s="209">
        <v>1</v>
      </c>
      <c r="T58" s="209">
        <v>1</v>
      </c>
      <c r="U58" s="209">
        <v>4</v>
      </c>
      <c r="V58" s="209"/>
      <c r="W58" s="209"/>
      <c r="X58" s="209"/>
      <c r="Y58" s="209"/>
      <c r="Z58" s="233">
        <f t="shared" si="8"/>
        <v>29</v>
      </c>
      <c r="AA58" s="212">
        <f t="shared" si="9"/>
        <v>0.6304347826086957</v>
      </c>
      <c r="AB58" s="234">
        <f>SUM('F1-laget'!AC59)</f>
        <v>46</v>
      </c>
      <c r="AD58" s="22"/>
      <c r="AE58" s="235"/>
    </row>
    <row r="59" spans="1:31" ht="12.75">
      <c r="A59" s="86" t="str">
        <f t="shared" si="7"/>
        <v>Larry Dahlqvist</v>
      </c>
      <c r="B59" s="209">
        <v>2</v>
      </c>
      <c r="C59" s="209">
        <v>3</v>
      </c>
      <c r="D59" s="209">
        <v>1</v>
      </c>
      <c r="E59" s="209">
        <v>3</v>
      </c>
      <c r="F59" s="209"/>
      <c r="G59" s="209"/>
      <c r="H59" s="209">
        <v>4</v>
      </c>
      <c r="I59" s="209">
        <v>2</v>
      </c>
      <c r="J59" s="209"/>
      <c r="K59" s="209"/>
      <c r="L59" s="209"/>
      <c r="M59" s="209"/>
      <c r="N59" s="209"/>
      <c r="O59" s="209"/>
      <c r="P59" s="209"/>
      <c r="Q59" s="209">
        <v>4</v>
      </c>
      <c r="R59" s="209"/>
      <c r="S59" s="209"/>
      <c r="T59" s="209"/>
      <c r="U59" s="209"/>
      <c r="V59" s="209"/>
      <c r="W59" s="209"/>
      <c r="X59" s="209"/>
      <c r="Y59" s="209"/>
      <c r="Z59" s="233">
        <f t="shared" si="8"/>
        <v>19</v>
      </c>
      <c r="AA59" s="212">
        <f t="shared" si="9"/>
        <v>0.76</v>
      </c>
      <c r="AB59" s="234">
        <f>SUM('F1-laget'!AC60)</f>
        <v>25</v>
      </c>
      <c r="AD59" s="22"/>
      <c r="AE59" s="235"/>
    </row>
    <row r="60" spans="1:31" ht="12.75">
      <c r="A60" s="86" t="str">
        <f t="shared" si="7"/>
        <v>Rickard Ellberg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33">
        <f t="shared" si="8"/>
        <v>0</v>
      </c>
      <c r="AA60" s="212" t="e">
        <f t="shared" si="9"/>
        <v>#DIV/0!</v>
      </c>
      <c r="AB60" s="234">
        <f>SUM('F1-laget'!AC61)</f>
        <v>0</v>
      </c>
      <c r="AD60" s="22"/>
      <c r="AE60" s="235"/>
    </row>
    <row r="61" spans="1:31" ht="12.75">
      <c r="A61" s="86" t="str">
        <f t="shared" si="7"/>
        <v>Mats Jacobsson</v>
      </c>
      <c r="B61" s="209"/>
      <c r="C61" s="209"/>
      <c r="D61" s="209"/>
      <c r="E61" s="209"/>
      <c r="F61" s="209"/>
      <c r="G61" s="209">
        <v>2</v>
      </c>
      <c r="H61" s="209"/>
      <c r="I61" s="209"/>
      <c r="J61" s="209"/>
      <c r="K61" s="209"/>
      <c r="L61" s="209"/>
      <c r="M61" s="209"/>
      <c r="N61" s="209"/>
      <c r="O61" s="209">
        <v>2</v>
      </c>
      <c r="P61" s="209">
        <v>1</v>
      </c>
      <c r="Q61" s="209">
        <v>2</v>
      </c>
      <c r="R61" s="209">
        <v>2</v>
      </c>
      <c r="S61" s="209">
        <v>1</v>
      </c>
      <c r="T61" s="209">
        <v>0</v>
      </c>
      <c r="U61" s="209"/>
      <c r="V61" s="209"/>
      <c r="W61" s="209"/>
      <c r="X61" s="209"/>
      <c r="Y61" s="209"/>
      <c r="Z61" s="233">
        <f t="shared" si="8"/>
        <v>10</v>
      </c>
      <c r="AA61" s="212">
        <f t="shared" si="9"/>
        <v>0.45454545454545453</v>
      </c>
      <c r="AB61" s="234">
        <f>SUM('F1-laget'!AC62)</f>
        <v>22</v>
      </c>
      <c r="AD61" s="22"/>
      <c r="AE61" s="235"/>
    </row>
    <row r="62" spans="1:31" ht="12.75">
      <c r="A62" s="86" t="str">
        <f t="shared" si="7"/>
        <v>Robin Johansen</v>
      </c>
      <c r="B62" s="209"/>
      <c r="C62" s="209"/>
      <c r="D62" s="209"/>
      <c r="E62" s="209"/>
      <c r="F62" s="209"/>
      <c r="G62" s="209"/>
      <c r="H62" s="209"/>
      <c r="I62" s="209">
        <v>1</v>
      </c>
      <c r="J62" s="209"/>
      <c r="K62" s="209"/>
      <c r="L62" s="209"/>
      <c r="M62" s="209">
        <v>2</v>
      </c>
      <c r="N62" s="209"/>
      <c r="O62" s="209"/>
      <c r="P62" s="209"/>
      <c r="Q62" s="209"/>
      <c r="R62" s="209"/>
      <c r="S62" s="209"/>
      <c r="T62" s="209"/>
      <c r="U62" s="209">
        <v>3</v>
      </c>
      <c r="V62" s="209"/>
      <c r="W62" s="209"/>
      <c r="X62" s="209"/>
      <c r="Y62" s="209"/>
      <c r="Z62" s="233">
        <f t="shared" si="8"/>
        <v>6</v>
      </c>
      <c r="AA62" s="212">
        <f t="shared" si="9"/>
        <v>0.6</v>
      </c>
      <c r="AB62" s="234">
        <f>SUM('F1-laget'!AC63)</f>
        <v>10</v>
      </c>
      <c r="AD62" s="22"/>
      <c r="AE62" s="235"/>
    </row>
    <row r="63" spans="1:31" ht="12.75">
      <c r="A63" s="86" t="str">
        <f t="shared" si="7"/>
        <v>Linus Johansson</v>
      </c>
      <c r="B63" s="209">
        <v>3</v>
      </c>
      <c r="C63" s="209"/>
      <c r="D63" s="209"/>
      <c r="E63" s="209"/>
      <c r="F63" s="209"/>
      <c r="G63" s="209">
        <v>3</v>
      </c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>
        <v>4</v>
      </c>
      <c r="V63" s="209"/>
      <c r="W63" s="209"/>
      <c r="X63" s="209"/>
      <c r="Y63" s="209"/>
      <c r="Z63" s="233">
        <f t="shared" si="8"/>
        <v>10</v>
      </c>
      <c r="AA63" s="212">
        <f t="shared" si="9"/>
        <v>0.8333333333333334</v>
      </c>
      <c r="AB63" s="234">
        <f>SUM('F1-laget'!AC64)</f>
        <v>12</v>
      </c>
      <c r="AD63" s="22"/>
      <c r="AE63" s="235"/>
    </row>
    <row r="64" spans="1:31" ht="12.75">
      <c r="A64" s="86" t="str">
        <f t="shared" si="7"/>
        <v>Rasmus Johansson</v>
      </c>
      <c r="B64" s="209">
        <v>1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33">
        <f t="shared" si="8"/>
        <v>1</v>
      </c>
      <c r="AA64" s="212">
        <f t="shared" si="9"/>
        <v>1</v>
      </c>
      <c r="AB64" s="234">
        <f>SUM('F1-laget'!AC65)</f>
        <v>1</v>
      </c>
      <c r="AD64" s="22"/>
      <c r="AE64" s="235"/>
    </row>
    <row r="65" spans="1:31" ht="12.75">
      <c r="A65" s="86" t="str">
        <f t="shared" si="7"/>
        <v>Jörgen Jönsson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33">
        <f t="shared" si="8"/>
        <v>0</v>
      </c>
      <c r="AA65" s="212" t="e">
        <f t="shared" si="9"/>
        <v>#DIV/0!</v>
      </c>
      <c r="AB65" s="234">
        <f>SUM('F1-laget'!AC66)</f>
        <v>0</v>
      </c>
      <c r="AD65" s="22"/>
      <c r="AE65" s="235"/>
    </row>
    <row r="66" spans="1:31" ht="12.75">
      <c r="A66" s="86" t="str">
        <f t="shared" si="7"/>
        <v>Mats Jönsson</v>
      </c>
      <c r="B66" s="209"/>
      <c r="C66" s="209"/>
      <c r="D66" s="209"/>
      <c r="E66" s="209"/>
      <c r="F66" s="209"/>
      <c r="G66" s="209">
        <v>2</v>
      </c>
      <c r="H66" s="209"/>
      <c r="I66" s="209"/>
      <c r="J66" s="209"/>
      <c r="K66" s="209"/>
      <c r="L66" s="209">
        <v>4</v>
      </c>
      <c r="M66" s="209">
        <v>3</v>
      </c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33">
        <f t="shared" si="8"/>
        <v>9</v>
      </c>
      <c r="AA66" s="212">
        <f t="shared" si="9"/>
        <v>0.75</v>
      </c>
      <c r="AB66" s="234">
        <f>SUM('F1-laget'!AC67)</f>
        <v>12</v>
      </c>
      <c r="AD66" s="22"/>
      <c r="AE66" s="235"/>
    </row>
    <row r="67" spans="1:31" ht="12.75">
      <c r="A67" s="86" t="str">
        <f t="shared" si="7"/>
        <v>Peter Jönsson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33">
        <f t="shared" si="8"/>
        <v>0</v>
      </c>
      <c r="AA67" s="212" t="e">
        <f t="shared" si="9"/>
        <v>#DIV/0!</v>
      </c>
      <c r="AB67" s="234">
        <f>SUM('F1-laget'!AC68)</f>
        <v>0</v>
      </c>
      <c r="AD67" s="22"/>
      <c r="AE67" s="235"/>
    </row>
    <row r="68" spans="1:31" ht="12.75">
      <c r="A68" s="86" t="str">
        <f t="shared" si="7"/>
        <v>Claes Karlsson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33">
        <f t="shared" si="8"/>
        <v>0</v>
      </c>
      <c r="AA68" s="212" t="e">
        <f t="shared" si="9"/>
        <v>#DIV/0!</v>
      </c>
      <c r="AB68" s="234">
        <f>SUM('F1-laget'!AC69)</f>
        <v>0</v>
      </c>
      <c r="AD68" s="22"/>
      <c r="AE68" s="235"/>
    </row>
    <row r="69" spans="1:31" ht="12.75">
      <c r="A69" s="86" t="str">
        <f t="shared" si="7"/>
        <v>Jonas Ljungberg</v>
      </c>
      <c r="B69" s="209">
        <v>4</v>
      </c>
      <c r="C69" s="209">
        <v>4</v>
      </c>
      <c r="D69" s="209">
        <v>3</v>
      </c>
      <c r="E69" s="209">
        <v>3</v>
      </c>
      <c r="F69" s="209">
        <v>2</v>
      </c>
      <c r="G69" s="209"/>
      <c r="H69" s="209">
        <v>4</v>
      </c>
      <c r="I69" s="209">
        <v>1</v>
      </c>
      <c r="J69" s="209">
        <v>2</v>
      </c>
      <c r="K69" s="209">
        <v>3</v>
      </c>
      <c r="L69" s="209">
        <v>4</v>
      </c>
      <c r="M69" s="209">
        <v>3</v>
      </c>
      <c r="N69" s="209">
        <v>3</v>
      </c>
      <c r="O69" s="209">
        <v>4</v>
      </c>
      <c r="P69" s="209">
        <v>3</v>
      </c>
      <c r="Q69" s="209">
        <v>3</v>
      </c>
      <c r="R69" s="209">
        <v>4</v>
      </c>
      <c r="S69" s="209">
        <v>2</v>
      </c>
      <c r="T69" s="209">
        <v>2</v>
      </c>
      <c r="U69" s="209">
        <v>2</v>
      </c>
      <c r="V69" s="209"/>
      <c r="W69" s="209"/>
      <c r="X69" s="209"/>
      <c r="Y69" s="209"/>
      <c r="Z69" s="233">
        <f t="shared" si="8"/>
        <v>56</v>
      </c>
      <c r="AA69" s="212">
        <f t="shared" si="9"/>
        <v>0.7567567567567568</v>
      </c>
      <c r="AB69" s="234">
        <f>SUM('F1-laget'!AC70)</f>
        <v>74</v>
      </c>
      <c r="AD69" s="22"/>
      <c r="AE69" s="235"/>
    </row>
    <row r="70" spans="1:31" ht="12.75">
      <c r="A70" s="86" t="str">
        <f t="shared" si="7"/>
        <v>Joakim Magnusson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33">
        <f t="shared" si="8"/>
        <v>0</v>
      </c>
      <c r="AA70" s="212" t="e">
        <f t="shared" si="9"/>
        <v>#DIV/0!</v>
      </c>
      <c r="AB70" s="234">
        <f>SUM('F1-laget'!AC71)</f>
        <v>0</v>
      </c>
      <c r="AD70" s="22"/>
      <c r="AE70" s="235"/>
    </row>
    <row r="71" spans="1:31" ht="12.75">
      <c r="A71" s="86" t="str">
        <f t="shared" si="7"/>
        <v>Helene Mårtensson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33">
        <f t="shared" si="8"/>
        <v>0</v>
      </c>
      <c r="AA71" s="212" t="e">
        <f t="shared" si="9"/>
        <v>#DIV/0!</v>
      </c>
      <c r="AB71" s="234">
        <f>SUM('F1-laget'!AC72)</f>
        <v>0</v>
      </c>
      <c r="AD71" s="22"/>
      <c r="AE71" s="235"/>
    </row>
    <row r="72" spans="1:31" ht="12.75">
      <c r="A72" s="86" t="str">
        <f t="shared" si="7"/>
        <v>Per Möller</v>
      </c>
      <c r="B72" s="209"/>
      <c r="C72" s="209"/>
      <c r="D72" s="209"/>
      <c r="E72" s="209"/>
      <c r="F72" s="209"/>
      <c r="G72" s="209"/>
      <c r="H72" s="209">
        <v>4</v>
      </c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33">
        <f t="shared" si="8"/>
        <v>4</v>
      </c>
      <c r="AA72" s="212">
        <f t="shared" si="9"/>
        <v>1</v>
      </c>
      <c r="AB72" s="234">
        <f>SUM('F1-laget'!AC73)</f>
        <v>4</v>
      </c>
      <c r="AD72" s="22"/>
      <c r="AE72" s="235"/>
    </row>
    <row r="73" spans="1:31" ht="12.75">
      <c r="A73" s="86" t="str">
        <f t="shared" si="7"/>
        <v>Kjell Nilsson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33">
        <f t="shared" si="8"/>
        <v>0</v>
      </c>
      <c r="AA73" s="212" t="e">
        <f t="shared" si="9"/>
        <v>#DIV/0!</v>
      </c>
      <c r="AB73" s="234">
        <f>SUM('F1-laget'!AC74)</f>
        <v>0</v>
      </c>
      <c r="AD73" s="22"/>
      <c r="AE73" s="235"/>
    </row>
    <row r="74" spans="1:31" ht="12.75">
      <c r="A74" s="86" t="str">
        <f t="shared" si="7"/>
        <v>Leif Nilsson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>
        <v>2</v>
      </c>
      <c r="S74" s="209"/>
      <c r="T74" s="209"/>
      <c r="U74" s="209"/>
      <c r="V74" s="209"/>
      <c r="W74" s="209"/>
      <c r="X74" s="209"/>
      <c r="Y74" s="209"/>
      <c r="Z74" s="233">
        <f t="shared" si="8"/>
        <v>2</v>
      </c>
      <c r="AA74" s="212">
        <f t="shared" si="9"/>
        <v>1</v>
      </c>
      <c r="AB74" s="234">
        <f>SUM('F1-laget'!AC75)</f>
        <v>2</v>
      </c>
      <c r="AD74" s="22"/>
      <c r="AE74" s="235"/>
    </row>
    <row r="75" spans="1:31" ht="12.75">
      <c r="A75" s="86" t="str">
        <f t="shared" si="7"/>
        <v>Anders Nordgren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33">
        <f t="shared" si="8"/>
        <v>0</v>
      </c>
      <c r="AA75" s="212" t="e">
        <f t="shared" si="9"/>
        <v>#DIV/0!</v>
      </c>
      <c r="AB75" s="234">
        <f>SUM('F1-laget'!AC76)</f>
        <v>0</v>
      </c>
      <c r="AD75" s="22"/>
      <c r="AE75" s="235"/>
    </row>
    <row r="76" spans="1:31" ht="12.75">
      <c r="A76" s="86" t="str">
        <f t="shared" si="7"/>
        <v>Tommy Nordgren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33">
        <f t="shared" si="8"/>
        <v>0</v>
      </c>
      <c r="AA76" s="212" t="e">
        <f t="shared" si="9"/>
        <v>#DIV/0!</v>
      </c>
      <c r="AB76" s="234">
        <f>SUM('F1-laget'!AC77)</f>
        <v>0</v>
      </c>
      <c r="AD76" s="22"/>
      <c r="AE76" s="235"/>
    </row>
    <row r="77" spans="1:31" ht="12.75">
      <c r="A77" s="86" t="str">
        <f t="shared" si="7"/>
        <v>Rikard Näsström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33">
        <f t="shared" si="8"/>
        <v>0</v>
      </c>
      <c r="AA77" s="212" t="e">
        <f t="shared" si="9"/>
        <v>#DIV/0!</v>
      </c>
      <c r="AB77" s="234">
        <f>SUM('F1-laget'!AC78)</f>
        <v>0</v>
      </c>
      <c r="AD77" s="22"/>
      <c r="AE77" s="235"/>
    </row>
    <row r="78" spans="1:31" ht="12.75">
      <c r="A78" s="86" t="str">
        <f t="shared" si="7"/>
        <v>Jeanette Odén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33">
        <f t="shared" si="8"/>
        <v>0</v>
      </c>
      <c r="AA78" s="212" t="e">
        <f t="shared" si="9"/>
        <v>#DIV/0!</v>
      </c>
      <c r="AB78" s="234">
        <f>SUM('F1-laget'!AC79)</f>
        <v>0</v>
      </c>
      <c r="AD78" s="22"/>
      <c r="AE78" s="235"/>
    </row>
    <row r="79" spans="1:31" ht="12.75">
      <c r="A79" s="86" t="str">
        <f t="shared" si="7"/>
        <v>Terje Olsen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33">
        <f t="shared" si="8"/>
        <v>0</v>
      </c>
      <c r="AA79" s="212" t="e">
        <f t="shared" si="9"/>
        <v>#DIV/0!</v>
      </c>
      <c r="AB79" s="234">
        <f>SUM('F1-laget'!AC80)</f>
        <v>0</v>
      </c>
      <c r="AD79" s="22"/>
      <c r="AE79" s="235"/>
    </row>
    <row r="80" spans="1:31" ht="12.75">
      <c r="A80" s="86" t="str">
        <f t="shared" si="7"/>
        <v>Björn Olsson</v>
      </c>
      <c r="B80" s="210"/>
      <c r="C80" s="210">
        <v>3</v>
      </c>
      <c r="D80" s="210">
        <v>0</v>
      </c>
      <c r="E80" s="210">
        <v>4</v>
      </c>
      <c r="F80" s="210">
        <v>4</v>
      </c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33">
        <f t="shared" si="8"/>
        <v>11</v>
      </c>
      <c r="AA80" s="212">
        <f t="shared" si="9"/>
        <v>0.6875</v>
      </c>
      <c r="AB80" s="234">
        <f>SUM('F1-laget'!AC81)</f>
        <v>16</v>
      </c>
      <c r="AD80" s="22"/>
      <c r="AE80" s="235"/>
    </row>
    <row r="81" spans="1:31" ht="12.75">
      <c r="A81" s="86" t="str">
        <f t="shared" si="7"/>
        <v>Jan-Åke Ottosson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33">
        <f t="shared" si="8"/>
        <v>0</v>
      </c>
      <c r="AA81" s="212" t="e">
        <f t="shared" si="9"/>
        <v>#DIV/0!</v>
      </c>
      <c r="AB81" s="234">
        <f>SUM('F1-laget'!AC82)</f>
        <v>0</v>
      </c>
      <c r="AD81" s="22"/>
      <c r="AE81" s="235"/>
    </row>
    <row r="82" spans="1:31" ht="12.75">
      <c r="A82" s="86" t="str">
        <f t="shared" si="7"/>
        <v>Magnus Persson</v>
      </c>
      <c r="B82" s="210"/>
      <c r="C82" s="210"/>
      <c r="D82" s="210"/>
      <c r="E82" s="210">
        <v>4</v>
      </c>
      <c r="F82" s="210"/>
      <c r="G82" s="210"/>
      <c r="H82" s="210"/>
      <c r="I82" s="210"/>
      <c r="J82" s="210"/>
      <c r="K82" s="210">
        <v>2</v>
      </c>
      <c r="L82" s="210"/>
      <c r="M82" s="210"/>
      <c r="N82" s="210">
        <v>1</v>
      </c>
      <c r="O82" s="210">
        <v>4</v>
      </c>
      <c r="P82" s="210">
        <v>1</v>
      </c>
      <c r="Q82" s="210">
        <v>2</v>
      </c>
      <c r="R82" s="210">
        <v>0</v>
      </c>
      <c r="S82" s="210">
        <v>3</v>
      </c>
      <c r="T82" s="210">
        <v>1</v>
      </c>
      <c r="U82" s="210">
        <v>3</v>
      </c>
      <c r="V82" s="210"/>
      <c r="W82" s="210"/>
      <c r="X82" s="210"/>
      <c r="Y82" s="210"/>
      <c r="Z82" s="233">
        <f t="shared" si="8"/>
        <v>21</v>
      </c>
      <c r="AA82" s="212">
        <f t="shared" si="9"/>
        <v>0.5526315789473685</v>
      </c>
      <c r="AB82" s="234">
        <f>SUM('F1-laget'!AC83)</f>
        <v>38</v>
      </c>
      <c r="AD82" s="22"/>
      <c r="AE82" s="235"/>
    </row>
    <row r="83" spans="1:31" ht="12.75">
      <c r="A83" s="86" t="str">
        <f t="shared" si="7"/>
        <v>Ola Persson</v>
      </c>
      <c r="B83" s="210"/>
      <c r="C83" s="210">
        <v>1</v>
      </c>
      <c r="D83" s="210">
        <v>2</v>
      </c>
      <c r="E83" s="210">
        <v>3</v>
      </c>
      <c r="F83" s="210"/>
      <c r="G83" s="210">
        <v>2</v>
      </c>
      <c r="H83" s="210">
        <v>4</v>
      </c>
      <c r="I83" s="210">
        <v>2</v>
      </c>
      <c r="J83" s="210">
        <v>2</v>
      </c>
      <c r="K83" s="210">
        <v>0</v>
      </c>
      <c r="L83" s="210">
        <v>2</v>
      </c>
      <c r="M83" s="210">
        <v>1</v>
      </c>
      <c r="N83" s="210">
        <v>3</v>
      </c>
      <c r="O83" s="210">
        <v>3</v>
      </c>
      <c r="P83" s="210">
        <v>1</v>
      </c>
      <c r="Q83" s="210">
        <v>4</v>
      </c>
      <c r="R83" s="210">
        <v>2</v>
      </c>
      <c r="S83" s="210">
        <v>3</v>
      </c>
      <c r="T83" s="210">
        <v>1</v>
      </c>
      <c r="U83" s="210"/>
      <c r="V83" s="210"/>
      <c r="W83" s="210"/>
      <c r="X83" s="210"/>
      <c r="Y83" s="210"/>
      <c r="Z83" s="233">
        <f t="shared" si="8"/>
        <v>36</v>
      </c>
      <c r="AA83" s="212">
        <f t="shared" si="9"/>
        <v>0.5625</v>
      </c>
      <c r="AB83" s="234">
        <f>SUM('F1-laget'!AC84)</f>
        <v>64</v>
      </c>
      <c r="AD83" s="22"/>
      <c r="AE83" s="235"/>
    </row>
    <row r="84" spans="1:31" ht="12.75">
      <c r="A84" s="86" t="str">
        <f t="shared" si="7"/>
        <v>Patrik Pettersson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33">
        <f t="shared" si="8"/>
        <v>0</v>
      </c>
      <c r="AA84" s="212" t="e">
        <f t="shared" si="9"/>
        <v>#DIV/0!</v>
      </c>
      <c r="AB84" s="234">
        <f>SUM('F1-laget'!AC85)</f>
        <v>0</v>
      </c>
      <c r="AD84" s="22"/>
      <c r="AE84" s="235"/>
    </row>
    <row r="85" spans="1:31" ht="12.75">
      <c r="A85" s="86" t="str">
        <f t="shared" si="7"/>
        <v>Jimmie Persson</v>
      </c>
      <c r="B85" s="210"/>
      <c r="C85" s="210"/>
      <c r="D85" s="210"/>
      <c r="E85" s="210"/>
      <c r="F85" s="210"/>
      <c r="G85" s="210"/>
      <c r="H85" s="210">
        <v>4</v>
      </c>
      <c r="I85" s="210">
        <v>1</v>
      </c>
      <c r="J85" s="210">
        <v>2</v>
      </c>
      <c r="K85" s="210">
        <v>3</v>
      </c>
      <c r="L85" s="210">
        <v>4</v>
      </c>
      <c r="M85" s="210">
        <v>3</v>
      </c>
      <c r="N85" s="210"/>
      <c r="O85" s="210"/>
      <c r="P85" s="210">
        <v>3</v>
      </c>
      <c r="Q85" s="210"/>
      <c r="R85" s="210"/>
      <c r="S85" s="210"/>
      <c r="T85" s="210"/>
      <c r="U85" s="210"/>
      <c r="V85" s="210"/>
      <c r="W85" s="210"/>
      <c r="X85" s="210"/>
      <c r="Y85" s="210"/>
      <c r="Z85" s="233">
        <f t="shared" si="8"/>
        <v>20</v>
      </c>
      <c r="AA85" s="212">
        <f t="shared" si="9"/>
        <v>0.7142857142857143</v>
      </c>
      <c r="AB85" s="234">
        <f>SUM('F1-laget'!AC86)</f>
        <v>28</v>
      </c>
      <c r="AD85" s="22"/>
      <c r="AE85" s="235"/>
    </row>
    <row r="86" spans="1:31" ht="12.75">
      <c r="A86" s="86" t="str">
        <f t="shared" si="7"/>
        <v>Tony Rosenquist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33">
        <f t="shared" si="8"/>
        <v>0</v>
      </c>
      <c r="AA86" s="212" t="e">
        <f t="shared" si="9"/>
        <v>#DIV/0!</v>
      </c>
      <c r="AB86" s="234">
        <f>SUM('F1-laget'!AC87)</f>
        <v>0</v>
      </c>
      <c r="AD86" s="22"/>
      <c r="AE86" s="235"/>
    </row>
    <row r="87" spans="1:31" ht="12.75">
      <c r="A87" s="86" t="str">
        <f t="shared" si="7"/>
        <v>Roger Rothman</v>
      </c>
      <c r="B87" s="210">
        <v>3</v>
      </c>
      <c r="C87" s="210">
        <v>3</v>
      </c>
      <c r="D87" s="210">
        <v>0</v>
      </c>
      <c r="E87" s="210"/>
      <c r="F87" s="210">
        <v>2</v>
      </c>
      <c r="G87" s="210">
        <v>0</v>
      </c>
      <c r="H87" s="210"/>
      <c r="I87" s="210"/>
      <c r="J87" s="210"/>
      <c r="K87" s="210"/>
      <c r="L87" s="210"/>
      <c r="M87" s="210"/>
      <c r="N87" s="210">
        <v>3</v>
      </c>
      <c r="O87" s="210">
        <v>4</v>
      </c>
      <c r="P87" s="210">
        <v>1</v>
      </c>
      <c r="Q87" s="210"/>
      <c r="R87" s="210">
        <v>2</v>
      </c>
      <c r="S87" s="210"/>
      <c r="T87" s="210"/>
      <c r="U87" s="210">
        <v>2</v>
      </c>
      <c r="V87" s="210"/>
      <c r="W87" s="210"/>
      <c r="X87" s="210"/>
      <c r="Y87" s="210"/>
      <c r="Z87" s="233">
        <f t="shared" si="8"/>
        <v>20</v>
      </c>
      <c r="AA87" s="212">
        <f t="shared" si="9"/>
        <v>0.6060606060606061</v>
      </c>
      <c r="AB87" s="234">
        <f>SUM('F1-laget'!AC88)</f>
        <v>33</v>
      </c>
      <c r="AD87" s="22"/>
      <c r="AE87" s="235"/>
    </row>
    <row r="88" spans="1:31" ht="12.75">
      <c r="A88" s="86" t="str">
        <f aca="true" t="shared" si="10" ref="A88:A96">A39</f>
        <v>Östen Svantesson</v>
      </c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33">
        <f t="shared" si="8"/>
        <v>0</v>
      </c>
      <c r="AA88" s="212" t="e">
        <f t="shared" si="9"/>
        <v>#DIV/0!</v>
      </c>
      <c r="AB88" s="234">
        <f>SUM('F1-laget'!AC89)</f>
        <v>0</v>
      </c>
      <c r="AD88" s="22"/>
      <c r="AE88" s="235"/>
    </row>
    <row r="89" spans="1:31" ht="12.75">
      <c r="A89" s="86" t="str">
        <f t="shared" si="10"/>
        <v>Mats Tedenlid</v>
      </c>
      <c r="B89" s="210"/>
      <c r="C89" s="210"/>
      <c r="D89" s="210"/>
      <c r="E89" s="210">
        <v>3</v>
      </c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>
        <v>0</v>
      </c>
      <c r="T89" s="210"/>
      <c r="U89" s="210"/>
      <c r="V89" s="210"/>
      <c r="W89" s="210"/>
      <c r="X89" s="210"/>
      <c r="Y89" s="210"/>
      <c r="Z89" s="233">
        <f t="shared" si="8"/>
        <v>3</v>
      </c>
      <c r="AA89" s="212">
        <f t="shared" si="9"/>
        <v>0.5</v>
      </c>
      <c r="AB89" s="234">
        <f>SUM('F1-laget'!AC90)</f>
        <v>6</v>
      </c>
      <c r="AD89" s="22"/>
      <c r="AE89" s="235"/>
    </row>
    <row r="90" spans="1:31" ht="12.75">
      <c r="A90" s="86" t="str">
        <f t="shared" si="10"/>
        <v>Patrick Thermaenius</v>
      </c>
      <c r="B90" s="210">
        <v>3</v>
      </c>
      <c r="C90" s="210">
        <v>2</v>
      </c>
      <c r="D90" s="210">
        <v>2</v>
      </c>
      <c r="E90" s="210">
        <v>3</v>
      </c>
      <c r="F90" s="210">
        <v>2</v>
      </c>
      <c r="G90" s="210"/>
      <c r="H90" s="210">
        <v>2</v>
      </c>
      <c r="I90" s="210">
        <v>0</v>
      </c>
      <c r="J90" s="210">
        <v>2</v>
      </c>
      <c r="K90" s="210">
        <v>2</v>
      </c>
      <c r="L90" s="210">
        <v>3</v>
      </c>
      <c r="M90" s="210">
        <v>4</v>
      </c>
      <c r="N90" s="210">
        <v>3</v>
      </c>
      <c r="O90" s="210">
        <v>3</v>
      </c>
      <c r="P90" s="210"/>
      <c r="Q90" s="210">
        <v>3</v>
      </c>
      <c r="R90" s="210">
        <v>4</v>
      </c>
      <c r="S90" s="210">
        <v>3</v>
      </c>
      <c r="T90" s="210">
        <v>2</v>
      </c>
      <c r="U90" s="210">
        <v>4</v>
      </c>
      <c r="V90" s="210"/>
      <c r="W90" s="210"/>
      <c r="X90" s="210"/>
      <c r="Y90" s="210"/>
      <c r="Z90" s="233">
        <f t="shared" si="8"/>
        <v>47</v>
      </c>
      <c r="AA90" s="212">
        <f t="shared" si="9"/>
        <v>0.6811594202898551</v>
      </c>
      <c r="AB90" s="234">
        <f>SUM('F1-laget'!AC91)</f>
        <v>69</v>
      </c>
      <c r="AD90" s="22"/>
      <c r="AE90" s="235"/>
    </row>
    <row r="91" spans="1:31" ht="12.75">
      <c r="A91" s="86" t="str">
        <f t="shared" si="10"/>
        <v>Niklas Wallberg</v>
      </c>
      <c r="B91" s="210">
        <v>4</v>
      </c>
      <c r="C91" s="210">
        <v>2</v>
      </c>
      <c r="D91" s="210">
        <v>0</v>
      </c>
      <c r="E91" s="210"/>
      <c r="F91" s="210">
        <v>4</v>
      </c>
      <c r="G91" s="210">
        <v>3</v>
      </c>
      <c r="H91" s="210"/>
      <c r="I91" s="210"/>
      <c r="J91" s="210">
        <v>2</v>
      </c>
      <c r="K91" s="210">
        <v>3</v>
      </c>
      <c r="L91" s="210"/>
      <c r="M91" s="210">
        <v>4</v>
      </c>
      <c r="N91" s="210">
        <v>3</v>
      </c>
      <c r="O91" s="210">
        <v>1</v>
      </c>
      <c r="P91" s="210">
        <v>1</v>
      </c>
      <c r="Q91" s="210"/>
      <c r="R91" s="210"/>
      <c r="S91" s="210"/>
      <c r="T91" s="210">
        <v>1</v>
      </c>
      <c r="U91" s="210">
        <v>4</v>
      </c>
      <c r="V91" s="210"/>
      <c r="W91" s="210"/>
      <c r="X91" s="210"/>
      <c r="Y91" s="210"/>
      <c r="Z91" s="233">
        <f t="shared" si="8"/>
        <v>32</v>
      </c>
      <c r="AA91" s="212">
        <f t="shared" si="9"/>
        <v>0.6666666666666666</v>
      </c>
      <c r="AB91" s="234">
        <f>SUM('F1-laget'!AC92)</f>
        <v>48</v>
      </c>
      <c r="AD91" s="22"/>
      <c r="AE91" s="235"/>
    </row>
    <row r="92" spans="1:31" ht="12.75">
      <c r="A92" s="86" t="str">
        <f t="shared" si="10"/>
        <v>Andreas Wickander</v>
      </c>
      <c r="B92" s="210"/>
      <c r="C92" s="210"/>
      <c r="D92" s="210"/>
      <c r="E92" s="210"/>
      <c r="F92" s="210">
        <v>3</v>
      </c>
      <c r="G92" s="210"/>
      <c r="H92" s="210"/>
      <c r="I92" s="210"/>
      <c r="J92" s="210"/>
      <c r="K92" s="210"/>
      <c r="L92" s="210">
        <v>4</v>
      </c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33">
        <f t="shared" si="8"/>
        <v>7</v>
      </c>
      <c r="AA92" s="212">
        <f t="shared" si="9"/>
        <v>0.875</v>
      </c>
      <c r="AB92" s="234">
        <f>SUM('F1-laget'!AC93)</f>
        <v>8</v>
      </c>
      <c r="AD92" s="22"/>
      <c r="AE92" s="235"/>
    </row>
    <row r="93" spans="1:31" ht="12.75">
      <c r="A93" s="86" t="str">
        <f t="shared" si="10"/>
        <v>Lya West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33">
        <f t="shared" si="8"/>
        <v>0</v>
      </c>
      <c r="AA93" s="212" t="e">
        <f t="shared" si="9"/>
        <v>#DIV/0!</v>
      </c>
      <c r="AB93" s="234">
        <f>SUM('F1-laget'!AC94)</f>
        <v>0</v>
      </c>
      <c r="AD93" s="22"/>
      <c r="AE93" s="235"/>
    </row>
    <row r="94" spans="1:31" ht="12.75">
      <c r="A94" s="86" t="str">
        <f t="shared" si="10"/>
        <v>Richard West</v>
      </c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>
        <v>1</v>
      </c>
      <c r="O94" s="210">
        <v>4</v>
      </c>
      <c r="P94" s="210">
        <v>1</v>
      </c>
      <c r="Q94" s="210">
        <v>3</v>
      </c>
      <c r="R94" s="210">
        <v>4</v>
      </c>
      <c r="S94" s="210">
        <v>2</v>
      </c>
      <c r="T94" s="210">
        <v>2</v>
      </c>
      <c r="U94" s="210"/>
      <c r="V94" s="210"/>
      <c r="W94" s="210"/>
      <c r="X94" s="210"/>
      <c r="Y94" s="210"/>
      <c r="Z94" s="233">
        <f t="shared" si="8"/>
        <v>17</v>
      </c>
      <c r="AA94" s="212">
        <f t="shared" si="9"/>
        <v>0.6296296296296297</v>
      </c>
      <c r="AB94" s="234">
        <f>SUM('F1-laget'!AC95)</f>
        <v>27</v>
      </c>
      <c r="AD94" s="22"/>
      <c r="AE94" s="235"/>
    </row>
    <row r="95" spans="1:31" ht="12.75">
      <c r="A95" s="86" t="str">
        <f t="shared" si="10"/>
        <v>Jess Wulf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33">
        <f t="shared" si="8"/>
        <v>0</v>
      </c>
      <c r="AA95" s="212" t="e">
        <f t="shared" si="9"/>
        <v>#DIV/0!</v>
      </c>
      <c r="AB95" s="234">
        <f>SUM('F1-laget'!AC96)</f>
        <v>0</v>
      </c>
      <c r="AD95" s="22"/>
      <c r="AE95" s="235"/>
    </row>
    <row r="96" spans="1:31" ht="12.75">
      <c r="A96" s="86" t="str">
        <f t="shared" si="10"/>
        <v>Leif Åkesson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33">
        <f t="shared" si="8"/>
        <v>0</v>
      </c>
      <c r="AA96" s="212" t="e">
        <f t="shared" si="9"/>
        <v>#DIV/0!</v>
      </c>
      <c r="AB96" s="234">
        <f>SUM('F1-laget'!AC97)</f>
        <v>0</v>
      </c>
      <c r="AD96" s="22"/>
      <c r="AE96" s="235"/>
    </row>
    <row r="97" spans="1:31" ht="13.5" thickBot="1">
      <c r="A97" s="220"/>
      <c r="B97" s="225">
        <f>SUM(B53:B96)</f>
        <v>28</v>
      </c>
      <c r="C97" s="225">
        <f>SUM(C53:C96)</f>
        <v>24</v>
      </c>
      <c r="D97" s="225">
        <f aca="true" t="shared" si="11" ref="D97:Y97">SUM(D53:D96)</f>
        <v>12</v>
      </c>
      <c r="E97" s="225">
        <f t="shared" si="11"/>
        <v>26</v>
      </c>
      <c r="F97" s="225">
        <f t="shared" si="11"/>
        <v>26</v>
      </c>
      <c r="G97" s="225">
        <f t="shared" si="11"/>
        <v>20</v>
      </c>
      <c r="H97" s="225">
        <f t="shared" si="11"/>
        <v>28</v>
      </c>
      <c r="I97" s="225">
        <f t="shared" si="11"/>
        <v>8</v>
      </c>
      <c r="J97" s="225">
        <f t="shared" si="11"/>
        <v>16</v>
      </c>
      <c r="K97" s="225">
        <f t="shared" si="11"/>
        <v>16</v>
      </c>
      <c r="L97" s="225">
        <f t="shared" si="11"/>
        <v>26</v>
      </c>
      <c r="M97" s="225">
        <f t="shared" si="11"/>
        <v>28</v>
      </c>
      <c r="N97" s="225">
        <f t="shared" si="11"/>
        <v>20</v>
      </c>
      <c r="O97" s="225">
        <f t="shared" si="11"/>
        <v>28</v>
      </c>
      <c r="P97" s="225">
        <f t="shared" si="11"/>
        <v>12</v>
      </c>
      <c r="Q97" s="225">
        <f t="shared" si="11"/>
        <v>24</v>
      </c>
      <c r="R97" s="225">
        <f t="shared" si="11"/>
        <v>24</v>
      </c>
      <c r="S97" s="225">
        <f t="shared" si="11"/>
        <v>18</v>
      </c>
      <c r="T97" s="225">
        <f t="shared" si="11"/>
        <v>12</v>
      </c>
      <c r="U97" s="225">
        <f t="shared" si="11"/>
        <v>30</v>
      </c>
      <c r="V97" s="225">
        <f t="shared" si="11"/>
        <v>0</v>
      </c>
      <c r="W97" s="225">
        <f t="shared" si="11"/>
        <v>0</v>
      </c>
      <c r="X97" s="225">
        <f t="shared" si="11"/>
        <v>0</v>
      </c>
      <c r="Y97" s="225">
        <f t="shared" si="11"/>
        <v>0</v>
      </c>
      <c r="Z97" s="222"/>
      <c r="AE97" s="124"/>
    </row>
    <row r="98" spans="1:28" ht="16.5" thickTop="1">
      <c r="A98" s="224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 t="s">
        <v>114</v>
      </c>
      <c r="T98" s="236"/>
      <c r="U98" s="236"/>
      <c r="V98" s="236"/>
      <c r="W98" s="236"/>
      <c r="X98" s="236"/>
      <c r="Y98" s="236"/>
      <c r="Z98" s="237">
        <f>SUM(Z53:Z96)</f>
        <v>426</v>
      </c>
      <c r="AA98" s="238">
        <f>SUM(Z98/AB98)</f>
        <v>0.665625</v>
      </c>
      <c r="AB98" s="239">
        <f>SUM(AB53:AB96)</f>
        <v>640</v>
      </c>
    </row>
    <row r="99" spans="1:28" ht="16.5" thickBot="1">
      <c r="A99" s="224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42"/>
      <c r="AA99" s="238"/>
      <c r="AB99" s="239"/>
    </row>
    <row r="100" spans="1:28" ht="14.25" thickBot="1" thickTop="1">
      <c r="A100" s="229" t="s">
        <v>93</v>
      </c>
      <c r="B100" s="241" t="s">
        <v>109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230"/>
    </row>
    <row r="101" spans="1:28" ht="13.5" thickBot="1">
      <c r="A101" s="231" t="s">
        <v>0</v>
      </c>
      <c r="B101" s="203">
        <v>1</v>
      </c>
      <c r="C101" s="203">
        <v>2</v>
      </c>
      <c r="D101" s="203">
        <v>3</v>
      </c>
      <c r="E101" s="203">
        <v>4</v>
      </c>
      <c r="F101" s="203">
        <v>5</v>
      </c>
      <c r="G101" s="203">
        <v>6</v>
      </c>
      <c r="H101" s="203">
        <v>7</v>
      </c>
      <c r="I101" s="203">
        <v>8</v>
      </c>
      <c r="J101" s="203">
        <v>9</v>
      </c>
      <c r="K101" s="203">
        <v>10</v>
      </c>
      <c r="L101" s="203">
        <v>11</v>
      </c>
      <c r="M101" s="203">
        <v>12</v>
      </c>
      <c r="N101" s="203">
        <v>13</v>
      </c>
      <c r="O101" s="203">
        <v>14</v>
      </c>
      <c r="P101" s="203">
        <v>15</v>
      </c>
      <c r="Q101" s="203">
        <v>16</v>
      </c>
      <c r="R101" s="203">
        <v>17</v>
      </c>
      <c r="S101" s="203">
        <v>18</v>
      </c>
      <c r="T101" s="203">
        <v>19</v>
      </c>
      <c r="U101" s="203">
        <v>20</v>
      </c>
      <c r="V101" s="203">
        <v>21</v>
      </c>
      <c r="W101" s="203">
        <v>22</v>
      </c>
      <c r="X101" s="203">
        <v>23</v>
      </c>
      <c r="Y101" s="203">
        <v>24</v>
      </c>
      <c r="Z101" s="232" t="s">
        <v>10</v>
      </c>
      <c r="AA101" s="204" t="s">
        <v>110</v>
      </c>
      <c r="AB101" s="204" t="s">
        <v>111</v>
      </c>
    </row>
    <row r="102" spans="1:28" ht="13.5" thickTop="1">
      <c r="A102" s="208" t="str">
        <f aca="true" t="shared" si="12" ref="A102:A136">A53</f>
        <v>Christer Agrell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>
        <v>1</v>
      </c>
      <c r="P102" s="209">
        <v>2</v>
      </c>
      <c r="Q102" s="209">
        <v>4</v>
      </c>
      <c r="R102" s="209">
        <v>1</v>
      </c>
      <c r="S102" s="209">
        <v>3</v>
      </c>
      <c r="T102" s="209"/>
      <c r="U102" s="209"/>
      <c r="V102" s="209"/>
      <c r="W102" s="209"/>
      <c r="X102" s="209"/>
      <c r="Y102" s="209"/>
      <c r="Z102" s="233">
        <f aca="true" t="shared" si="13" ref="Z102:Z145">SUM(B102:Y102)</f>
        <v>11</v>
      </c>
      <c r="AA102" s="212">
        <f aca="true" t="shared" si="14" ref="AA102:AA145">SUM(Z102/AB102)</f>
        <v>0.55</v>
      </c>
      <c r="AB102" s="234">
        <f>SUM('F2-laget'!AD54)</f>
        <v>20</v>
      </c>
    </row>
    <row r="103" spans="1:28" ht="12.75">
      <c r="A103" s="86" t="str">
        <f t="shared" si="12"/>
        <v>Alex Andersson</v>
      </c>
      <c r="B103" s="209">
        <v>2</v>
      </c>
      <c r="C103" s="209">
        <v>1</v>
      </c>
      <c r="D103" s="209">
        <v>2</v>
      </c>
      <c r="E103" s="209">
        <v>2</v>
      </c>
      <c r="F103" s="209">
        <v>4</v>
      </c>
      <c r="G103" s="209">
        <v>2</v>
      </c>
      <c r="H103" s="209">
        <v>1</v>
      </c>
      <c r="I103" s="209">
        <v>0</v>
      </c>
      <c r="J103" s="209">
        <v>0</v>
      </c>
      <c r="K103" s="209"/>
      <c r="L103" s="209"/>
      <c r="M103" s="209"/>
      <c r="N103" s="209"/>
      <c r="O103" s="209"/>
      <c r="P103" s="209"/>
      <c r="Q103" s="209">
        <v>0</v>
      </c>
      <c r="R103" s="209"/>
      <c r="S103" s="209"/>
      <c r="T103" s="209">
        <v>3</v>
      </c>
      <c r="U103" s="209">
        <v>3</v>
      </c>
      <c r="V103" s="209">
        <v>1</v>
      </c>
      <c r="W103" s="209"/>
      <c r="X103" s="209"/>
      <c r="Y103" s="209"/>
      <c r="Z103" s="233">
        <f t="shared" si="13"/>
        <v>21</v>
      </c>
      <c r="AA103" s="212">
        <f t="shared" si="14"/>
        <v>0.5</v>
      </c>
      <c r="AB103" s="234">
        <f>SUM('F2-laget'!AD55)</f>
        <v>42</v>
      </c>
    </row>
    <row r="104" spans="1:28" ht="12.75">
      <c r="A104" s="86" t="str">
        <f t="shared" si="12"/>
        <v>Peter Andersson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33">
        <f t="shared" si="13"/>
        <v>0</v>
      </c>
      <c r="AA104" s="212" t="e">
        <f t="shared" si="14"/>
        <v>#DIV/0!</v>
      </c>
      <c r="AB104" s="234">
        <f>SUM('F2-laget'!AD56)</f>
        <v>0</v>
      </c>
    </row>
    <row r="105" spans="1:28" ht="12.75">
      <c r="A105" s="86" t="str">
        <f t="shared" si="12"/>
        <v>Robert Andersson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33">
        <f t="shared" si="13"/>
        <v>0</v>
      </c>
      <c r="AA105" s="212" t="e">
        <f t="shared" si="14"/>
        <v>#DIV/0!</v>
      </c>
      <c r="AB105" s="234">
        <f>SUM('F2-laget'!AD57)</f>
        <v>0</v>
      </c>
    </row>
    <row r="106" spans="1:28" ht="12.75">
      <c r="A106" s="86" t="s">
        <v>34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33">
        <f t="shared" si="13"/>
        <v>0</v>
      </c>
      <c r="AA106" s="212" t="e">
        <f t="shared" si="14"/>
        <v>#DIV/0!</v>
      </c>
      <c r="AB106" s="234">
        <f>SUM('F2-laget'!AD58)</f>
        <v>0</v>
      </c>
    </row>
    <row r="107" spans="1:28" ht="12.75">
      <c r="A107" s="86" t="str">
        <f t="shared" si="12"/>
        <v>Patrik Dahlberg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33">
        <f t="shared" si="13"/>
        <v>0</v>
      </c>
      <c r="AA107" s="212" t="e">
        <f t="shared" si="14"/>
        <v>#DIV/0!</v>
      </c>
      <c r="AB107" s="234">
        <f>SUM('F2-laget'!AD59)</f>
        <v>0</v>
      </c>
    </row>
    <row r="108" spans="1:28" ht="12.75">
      <c r="A108" s="86" t="str">
        <f t="shared" si="12"/>
        <v>Larry Dahlqvist</v>
      </c>
      <c r="B108" s="209">
        <v>3</v>
      </c>
      <c r="C108" s="209"/>
      <c r="D108" s="209">
        <v>2</v>
      </c>
      <c r="E108" s="209">
        <v>2</v>
      </c>
      <c r="F108" s="209"/>
      <c r="G108" s="209">
        <v>3</v>
      </c>
      <c r="H108" s="209">
        <v>4</v>
      </c>
      <c r="I108" s="209"/>
      <c r="J108" s="209"/>
      <c r="K108" s="209">
        <v>1</v>
      </c>
      <c r="L108" s="209">
        <v>2</v>
      </c>
      <c r="M108" s="209"/>
      <c r="N108" s="209"/>
      <c r="O108" s="209"/>
      <c r="P108" s="209">
        <v>2</v>
      </c>
      <c r="Q108" s="209">
        <v>3</v>
      </c>
      <c r="R108" s="209"/>
      <c r="S108" s="209"/>
      <c r="T108" s="209">
        <v>3</v>
      </c>
      <c r="U108" s="209">
        <v>3</v>
      </c>
      <c r="V108" s="209">
        <v>1</v>
      </c>
      <c r="W108" s="209">
        <v>2</v>
      </c>
      <c r="X108" s="209"/>
      <c r="Y108" s="209"/>
      <c r="Z108" s="233">
        <f t="shared" si="13"/>
        <v>31</v>
      </c>
      <c r="AA108" s="212">
        <f t="shared" si="14"/>
        <v>0.6078431372549019</v>
      </c>
      <c r="AB108" s="234">
        <f>SUM('F2-laget'!AD60)</f>
        <v>51</v>
      </c>
    </row>
    <row r="109" spans="1:28" ht="12.75">
      <c r="A109" s="86" t="str">
        <f t="shared" si="12"/>
        <v>Rickard Ellberg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33">
        <f t="shared" si="13"/>
        <v>0</v>
      </c>
      <c r="AA109" s="212" t="e">
        <f t="shared" si="14"/>
        <v>#DIV/0!</v>
      </c>
      <c r="AB109" s="234">
        <f>SUM('F2-laget'!AD61)</f>
        <v>0</v>
      </c>
    </row>
    <row r="110" spans="1:28" ht="12.75">
      <c r="A110" s="86" t="str">
        <f t="shared" si="12"/>
        <v>Mats Jacobsson</v>
      </c>
      <c r="B110" s="209"/>
      <c r="C110" s="209">
        <v>2</v>
      </c>
      <c r="D110" s="209"/>
      <c r="E110" s="209">
        <v>0</v>
      </c>
      <c r="F110" s="209"/>
      <c r="G110" s="209">
        <v>4</v>
      </c>
      <c r="H110" s="209"/>
      <c r="I110" s="209">
        <v>2</v>
      </c>
      <c r="J110" s="209"/>
      <c r="K110" s="209">
        <v>2</v>
      </c>
      <c r="L110" s="209"/>
      <c r="M110" s="209">
        <v>2</v>
      </c>
      <c r="N110" s="209"/>
      <c r="O110" s="209"/>
      <c r="P110" s="209">
        <v>1</v>
      </c>
      <c r="Q110" s="209"/>
      <c r="R110" s="209"/>
      <c r="S110" s="209"/>
      <c r="T110" s="209"/>
      <c r="U110" s="209">
        <v>0</v>
      </c>
      <c r="V110" s="209"/>
      <c r="W110" s="209">
        <v>2</v>
      </c>
      <c r="X110" s="209"/>
      <c r="Y110" s="209"/>
      <c r="Z110" s="233">
        <f t="shared" si="13"/>
        <v>15</v>
      </c>
      <c r="AA110" s="212">
        <f t="shared" si="14"/>
        <v>0.5</v>
      </c>
      <c r="AB110" s="234">
        <f>SUM('F2-laget'!AD62)</f>
        <v>30</v>
      </c>
    </row>
    <row r="111" spans="1:28" ht="12.75">
      <c r="A111" s="86" t="str">
        <f t="shared" si="12"/>
        <v>Robin Johansen</v>
      </c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33">
        <f t="shared" si="13"/>
        <v>0</v>
      </c>
      <c r="AA111" s="212" t="e">
        <f t="shared" si="14"/>
        <v>#DIV/0!</v>
      </c>
      <c r="AB111" s="234">
        <f>SUM('F2-laget'!AD63)</f>
        <v>0</v>
      </c>
    </row>
    <row r="112" spans="1:28" ht="12.75">
      <c r="A112" s="86" t="str">
        <f t="shared" si="12"/>
        <v>Linus Johansson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33">
        <f t="shared" si="13"/>
        <v>0</v>
      </c>
      <c r="AA112" s="212" t="e">
        <f t="shared" si="14"/>
        <v>#DIV/0!</v>
      </c>
      <c r="AB112" s="234">
        <f>SUM('F2-laget'!AD64)</f>
        <v>0</v>
      </c>
    </row>
    <row r="113" spans="1:28" ht="12.75">
      <c r="A113" s="86" t="str">
        <f t="shared" si="12"/>
        <v>Rasmus Johansson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09">
        <v>1</v>
      </c>
      <c r="L113" s="209">
        <v>4</v>
      </c>
      <c r="M113" s="209">
        <v>3</v>
      </c>
      <c r="N113" s="209">
        <v>3</v>
      </c>
      <c r="O113" s="209">
        <v>1</v>
      </c>
      <c r="P113" s="209">
        <v>2</v>
      </c>
      <c r="Q113" s="209">
        <v>3</v>
      </c>
      <c r="R113" s="209">
        <v>1</v>
      </c>
      <c r="S113" s="209">
        <v>3</v>
      </c>
      <c r="T113" s="209">
        <v>3</v>
      </c>
      <c r="U113" s="209">
        <v>0</v>
      </c>
      <c r="V113" s="209">
        <v>2</v>
      </c>
      <c r="W113" s="209">
        <v>2</v>
      </c>
      <c r="X113" s="209"/>
      <c r="Y113" s="209"/>
      <c r="Z113" s="233">
        <f t="shared" si="13"/>
        <v>28</v>
      </c>
      <c r="AA113" s="212">
        <f t="shared" si="14"/>
        <v>0.5384615384615384</v>
      </c>
      <c r="AB113" s="234">
        <f>SUM('F2-laget'!AD65)</f>
        <v>52</v>
      </c>
    </row>
    <row r="114" spans="1:28" ht="12.75">
      <c r="A114" s="86" t="str">
        <f t="shared" si="12"/>
        <v>Jörgen Jönsson</v>
      </c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33">
        <f t="shared" si="13"/>
        <v>0</v>
      </c>
      <c r="AA114" s="212" t="e">
        <f t="shared" si="14"/>
        <v>#DIV/0!</v>
      </c>
      <c r="AB114" s="234">
        <f>SUM('F2-laget'!AD66)</f>
        <v>0</v>
      </c>
    </row>
    <row r="115" spans="1:28" ht="12.75">
      <c r="A115" s="86" t="str">
        <f t="shared" si="12"/>
        <v>Mats Jönsson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33">
        <f t="shared" si="13"/>
        <v>0</v>
      </c>
      <c r="AA115" s="212" t="e">
        <f t="shared" si="14"/>
        <v>#DIV/0!</v>
      </c>
      <c r="AB115" s="234">
        <f>SUM('F2-laget'!AD67)</f>
        <v>0</v>
      </c>
    </row>
    <row r="116" spans="1:28" ht="12.75">
      <c r="A116" s="86" t="str">
        <f t="shared" si="12"/>
        <v>Peter Jönsson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33">
        <f t="shared" si="13"/>
        <v>0</v>
      </c>
      <c r="AA116" s="212" t="e">
        <f t="shared" si="14"/>
        <v>#DIV/0!</v>
      </c>
      <c r="AB116" s="234">
        <f>SUM('F2-laget'!AD68)</f>
        <v>0</v>
      </c>
    </row>
    <row r="117" spans="1:28" ht="12.75">
      <c r="A117" s="86" t="str">
        <f t="shared" si="12"/>
        <v>Claes Karlsson</v>
      </c>
      <c r="B117" s="209"/>
      <c r="C117" s="209">
        <v>3</v>
      </c>
      <c r="D117" s="209">
        <v>2</v>
      </c>
      <c r="E117" s="209">
        <v>0</v>
      </c>
      <c r="F117" s="209">
        <v>4</v>
      </c>
      <c r="G117" s="209">
        <v>2</v>
      </c>
      <c r="H117" s="209">
        <v>3</v>
      </c>
      <c r="I117" s="209"/>
      <c r="J117" s="209">
        <v>2</v>
      </c>
      <c r="K117" s="209">
        <v>2</v>
      </c>
      <c r="L117" s="209">
        <v>2</v>
      </c>
      <c r="M117" s="209">
        <v>2</v>
      </c>
      <c r="N117" s="209"/>
      <c r="O117" s="209"/>
      <c r="P117" s="209"/>
      <c r="Q117" s="209">
        <v>4</v>
      </c>
      <c r="R117" s="209">
        <v>2</v>
      </c>
      <c r="S117" s="209">
        <v>3</v>
      </c>
      <c r="T117" s="209">
        <v>3</v>
      </c>
      <c r="U117" s="209">
        <v>0</v>
      </c>
      <c r="V117" s="209"/>
      <c r="W117" s="209">
        <v>0</v>
      </c>
      <c r="X117" s="209"/>
      <c r="Y117" s="209"/>
      <c r="Z117" s="233">
        <f t="shared" si="13"/>
        <v>34</v>
      </c>
      <c r="AA117" s="212">
        <f t="shared" si="14"/>
        <v>0.5862068965517241</v>
      </c>
      <c r="AB117" s="234">
        <f>SUM('F2-laget'!AD69)</f>
        <v>58</v>
      </c>
    </row>
    <row r="118" spans="1:28" ht="12.75">
      <c r="A118" s="86" t="str">
        <f t="shared" si="12"/>
        <v>Jonas Ljungberg</v>
      </c>
      <c r="B118" s="209"/>
      <c r="C118" s="209"/>
      <c r="D118" s="209"/>
      <c r="E118" s="209"/>
      <c r="F118" s="209"/>
      <c r="G118" s="209"/>
      <c r="H118" s="209">
        <v>4</v>
      </c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33">
        <f t="shared" si="13"/>
        <v>4</v>
      </c>
      <c r="AA118" s="212">
        <f t="shared" si="14"/>
        <v>1</v>
      </c>
      <c r="AB118" s="234">
        <f>SUM('F2-laget'!AD70)</f>
        <v>4</v>
      </c>
    </row>
    <row r="119" spans="1:28" ht="12.75">
      <c r="A119" s="86" t="str">
        <f t="shared" si="12"/>
        <v>Joakim Magnusson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33">
        <f t="shared" si="13"/>
        <v>0</v>
      </c>
      <c r="AA119" s="212" t="e">
        <f t="shared" si="14"/>
        <v>#DIV/0!</v>
      </c>
      <c r="AB119" s="234">
        <f>SUM('F2-laget'!AD71)</f>
        <v>0</v>
      </c>
    </row>
    <row r="120" spans="1:28" ht="12.75">
      <c r="A120" s="86" t="str">
        <f t="shared" si="12"/>
        <v>Helene Mårtensson</v>
      </c>
      <c r="B120" s="209"/>
      <c r="C120" s="209"/>
      <c r="D120" s="209"/>
      <c r="E120" s="209"/>
      <c r="F120" s="209">
        <v>1</v>
      </c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33">
        <f t="shared" si="13"/>
        <v>1</v>
      </c>
      <c r="AA120" s="212">
        <f t="shared" si="14"/>
        <v>1</v>
      </c>
      <c r="AB120" s="234">
        <f>SUM('F2-laget'!AD72)</f>
        <v>1</v>
      </c>
    </row>
    <row r="121" spans="1:28" ht="12.75">
      <c r="A121" s="86" t="str">
        <f t="shared" si="12"/>
        <v>Per Möller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33">
        <f t="shared" si="13"/>
        <v>0</v>
      </c>
      <c r="AA121" s="212" t="e">
        <f t="shared" si="14"/>
        <v>#DIV/0!</v>
      </c>
      <c r="AB121" s="234">
        <f>SUM('F2-laget'!AD73)</f>
        <v>0</v>
      </c>
    </row>
    <row r="122" spans="1:28" ht="12.75">
      <c r="A122" s="86" t="str">
        <f t="shared" si="12"/>
        <v>Kjell Nilsson</v>
      </c>
      <c r="B122" s="209">
        <v>1</v>
      </c>
      <c r="C122" s="209"/>
      <c r="D122" s="209"/>
      <c r="E122" s="209">
        <v>1</v>
      </c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33">
        <f t="shared" si="13"/>
        <v>2</v>
      </c>
      <c r="AA122" s="212">
        <f t="shared" si="14"/>
        <v>0.3333333333333333</v>
      </c>
      <c r="AB122" s="234">
        <f>SUM('F2-laget'!AD74)</f>
        <v>6</v>
      </c>
    </row>
    <row r="123" spans="1:28" ht="12.75">
      <c r="A123" s="86" t="str">
        <f t="shared" si="12"/>
        <v>Leif Nilsson</v>
      </c>
      <c r="B123" s="209"/>
      <c r="C123" s="209">
        <v>3</v>
      </c>
      <c r="D123" s="209">
        <v>1</v>
      </c>
      <c r="E123" s="209">
        <v>2</v>
      </c>
      <c r="F123" s="209">
        <v>2</v>
      </c>
      <c r="G123" s="209">
        <v>3</v>
      </c>
      <c r="H123" s="209">
        <v>3</v>
      </c>
      <c r="I123" s="209">
        <v>1</v>
      </c>
      <c r="J123" s="209">
        <v>2</v>
      </c>
      <c r="K123" s="209">
        <v>1</v>
      </c>
      <c r="L123" s="209">
        <v>2</v>
      </c>
      <c r="M123" s="209">
        <v>2</v>
      </c>
      <c r="N123" s="209">
        <v>3</v>
      </c>
      <c r="O123" s="209">
        <v>1</v>
      </c>
      <c r="P123" s="209">
        <v>2</v>
      </c>
      <c r="Q123" s="209">
        <v>2</v>
      </c>
      <c r="R123" s="209">
        <v>2</v>
      </c>
      <c r="S123" s="209">
        <v>3</v>
      </c>
      <c r="T123" s="209">
        <v>3</v>
      </c>
      <c r="U123" s="209">
        <v>0</v>
      </c>
      <c r="V123" s="209">
        <v>2</v>
      </c>
      <c r="W123" s="209">
        <v>0</v>
      </c>
      <c r="X123" s="209"/>
      <c r="Y123" s="209"/>
      <c r="Z123" s="233">
        <f t="shared" si="13"/>
        <v>40</v>
      </c>
      <c r="AA123" s="212">
        <f t="shared" si="14"/>
        <v>0.4878048780487805</v>
      </c>
      <c r="AB123" s="234">
        <f>SUM('F2-laget'!AD75)</f>
        <v>82</v>
      </c>
    </row>
    <row r="124" spans="1:28" ht="12.75">
      <c r="A124" s="86" t="str">
        <f t="shared" si="12"/>
        <v>Anders Nordgren</v>
      </c>
      <c r="B124" s="209">
        <v>4</v>
      </c>
      <c r="C124" s="209">
        <v>2</v>
      </c>
      <c r="D124" s="209">
        <v>2</v>
      </c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>
        <v>2</v>
      </c>
      <c r="S124" s="209"/>
      <c r="T124" s="209"/>
      <c r="U124" s="209"/>
      <c r="V124" s="209"/>
      <c r="W124" s="209"/>
      <c r="X124" s="209"/>
      <c r="Y124" s="209"/>
      <c r="Z124" s="233">
        <f t="shared" si="13"/>
        <v>10</v>
      </c>
      <c r="AA124" s="212">
        <f t="shared" si="14"/>
        <v>0.6666666666666666</v>
      </c>
      <c r="AB124" s="234">
        <f>SUM('F2-laget'!AD76)</f>
        <v>15</v>
      </c>
    </row>
    <row r="125" spans="1:28" ht="12.75">
      <c r="A125" s="86" t="str">
        <f t="shared" si="12"/>
        <v>Tommy Nordgren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33">
        <f t="shared" si="13"/>
        <v>0</v>
      </c>
      <c r="AA125" s="212" t="e">
        <f t="shared" si="14"/>
        <v>#DIV/0!</v>
      </c>
      <c r="AB125" s="234">
        <f>SUM('F2-laget'!AD77)</f>
        <v>0</v>
      </c>
    </row>
    <row r="126" spans="1:28" ht="12.75">
      <c r="A126" s="86" t="str">
        <f t="shared" si="12"/>
        <v>Rikard Näsström</v>
      </c>
      <c r="B126" s="209"/>
      <c r="C126" s="209"/>
      <c r="D126" s="209"/>
      <c r="E126" s="209"/>
      <c r="F126" s="209">
        <v>3</v>
      </c>
      <c r="G126" s="209"/>
      <c r="H126" s="209">
        <v>3</v>
      </c>
      <c r="I126" s="209">
        <v>1</v>
      </c>
      <c r="J126" s="209">
        <v>3</v>
      </c>
      <c r="K126" s="209"/>
      <c r="L126" s="209"/>
      <c r="M126" s="209">
        <v>2</v>
      </c>
      <c r="N126" s="209">
        <v>3</v>
      </c>
      <c r="O126" s="209">
        <v>3</v>
      </c>
      <c r="P126" s="209"/>
      <c r="Q126" s="209"/>
      <c r="R126" s="209"/>
      <c r="S126" s="209">
        <v>3</v>
      </c>
      <c r="T126" s="209">
        <v>3</v>
      </c>
      <c r="U126" s="209"/>
      <c r="V126" s="209"/>
      <c r="W126" s="209"/>
      <c r="X126" s="209"/>
      <c r="Y126" s="209"/>
      <c r="Z126" s="233">
        <f t="shared" si="13"/>
        <v>24</v>
      </c>
      <c r="AA126" s="212">
        <f t="shared" si="14"/>
        <v>0.6666666666666666</v>
      </c>
      <c r="AB126" s="234">
        <f>SUM('F2-laget'!AD78)</f>
        <v>36</v>
      </c>
    </row>
    <row r="127" spans="1:28" ht="12.75">
      <c r="A127" s="86" t="str">
        <f t="shared" si="12"/>
        <v>Jeanette Odén</v>
      </c>
      <c r="B127" s="209"/>
      <c r="C127" s="209"/>
      <c r="D127" s="209"/>
      <c r="E127" s="209"/>
      <c r="F127" s="209"/>
      <c r="G127" s="209"/>
      <c r="H127" s="209">
        <v>1</v>
      </c>
      <c r="I127" s="209"/>
      <c r="J127" s="209"/>
      <c r="K127" s="209">
        <v>1</v>
      </c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33">
        <f t="shared" si="13"/>
        <v>2</v>
      </c>
      <c r="AA127" s="212">
        <f t="shared" si="14"/>
        <v>0.5</v>
      </c>
      <c r="AB127" s="234">
        <f>SUM('F2-laget'!AD79)</f>
        <v>4</v>
      </c>
    </row>
    <row r="128" spans="1:28" ht="12.75">
      <c r="A128" s="86" t="str">
        <f t="shared" si="12"/>
        <v>Terje Olsen</v>
      </c>
      <c r="B128" s="210">
        <v>2</v>
      </c>
      <c r="C128" s="210">
        <v>2</v>
      </c>
      <c r="D128" s="210">
        <v>1</v>
      </c>
      <c r="E128" s="210"/>
      <c r="F128" s="210">
        <v>2</v>
      </c>
      <c r="G128" s="210">
        <v>3</v>
      </c>
      <c r="H128" s="210"/>
      <c r="I128" s="210"/>
      <c r="J128" s="210">
        <v>3</v>
      </c>
      <c r="K128" s="210">
        <v>1</v>
      </c>
      <c r="L128" s="210">
        <v>1</v>
      </c>
      <c r="M128" s="210"/>
      <c r="N128" s="210">
        <v>3</v>
      </c>
      <c r="O128" s="210">
        <v>0</v>
      </c>
      <c r="P128" s="210">
        <v>1</v>
      </c>
      <c r="Q128" s="210">
        <v>2</v>
      </c>
      <c r="R128" s="210">
        <v>2</v>
      </c>
      <c r="S128" s="210">
        <v>3</v>
      </c>
      <c r="T128" s="210"/>
      <c r="U128" s="210">
        <v>0</v>
      </c>
      <c r="V128" s="210">
        <v>2</v>
      </c>
      <c r="W128" s="210">
        <v>0</v>
      </c>
      <c r="X128" s="210"/>
      <c r="Y128" s="210"/>
      <c r="Z128" s="233">
        <f t="shared" si="13"/>
        <v>28</v>
      </c>
      <c r="AA128" s="212">
        <f t="shared" si="14"/>
        <v>0.45901639344262296</v>
      </c>
      <c r="AB128" s="234">
        <f>SUM('F2-laget'!AD80)</f>
        <v>61</v>
      </c>
    </row>
    <row r="129" spans="1:28" ht="12.75">
      <c r="A129" s="86" t="str">
        <f t="shared" si="12"/>
        <v>Björn Olsson</v>
      </c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33">
        <f t="shared" si="13"/>
        <v>0</v>
      </c>
      <c r="AA129" s="212" t="e">
        <f t="shared" si="14"/>
        <v>#DIV/0!</v>
      </c>
      <c r="AB129" s="234">
        <f>SUM('F2-laget'!AD81)</f>
        <v>0</v>
      </c>
    </row>
    <row r="130" spans="1:28" ht="12.75">
      <c r="A130" s="86" t="str">
        <f t="shared" si="12"/>
        <v>Jan-Åke Ottosson</v>
      </c>
      <c r="B130" s="210">
        <v>1</v>
      </c>
      <c r="C130" s="210"/>
      <c r="D130" s="210"/>
      <c r="E130" s="210">
        <v>2</v>
      </c>
      <c r="F130" s="210">
        <v>3</v>
      </c>
      <c r="G130" s="210">
        <v>2</v>
      </c>
      <c r="H130" s="210">
        <v>2</v>
      </c>
      <c r="I130" s="210">
        <v>2</v>
      </c>
      <c r="J130" s="210">
        <v>3</v>
      </c>
      <c r="K130" s="210">
        <v>1</v>
      </c>
      <c r="L130" s="210">
        <v>1</v>
      </c>
      <c r="M130" s="210">
        <v>2</v>
      </c>
      <c r="N130" s="210">
        <v>4</v>
      </c>
      <c r="O130" s="210">
        <v>1</v>
      </c>
      <c r="P130" s="210">
        <v>2</v>
      </c>
      <c r="Q130" s="210">
        <v>3</v>
      </c>
      <c r="R130" s="210">
        <v>0</v>
      </c>
      <c r="S130" s="210">
        <v>2</v>
      </c>
      <c r="T130" s="210">
        <v>3</v>
      </c>
      <c r="U130" s="210">
        <v>1</v>
      </c>
      <c r="V130" s="210">
        <v>1</v>
      </c>
      <c r="W130" s="210">
        <v>1</v>
      </c>
      <c r="X130" s="210"/>
      <c r="Y130" s="210"/>
      <c r="Z130" s="233">
        <f t="shared" si="13"/>
        <v>37</v>
      </c>
      <c r="AA130" s="212">
        <f t="shared" si="14"/>
        <v>0.5068493150684932</v>
      </c>
      <c r="AB130" s="234">
        <f>SUM('F2-laget'!AD82)</f>
        <v>73</v>
      </c>
    </row>
    <row r="131" spans="1:28" ht="12.75">
      <c r="A131" s="86" t="str">
        <f t="shared" si="12"/>
        <v>Magnus Persson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>
        <v>3</v>
      </c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33">
        <f t="shared" si="13"/>
        <v>3</v>
      </c>
      <c r="AA131" s="212">
        <f t="shared" si="14"/>
        <v>0.75</v>
      </c>
      <c r="AB131" s="234">
        <f>SUM('F2-laget'!AD83)</f>
        <v>4</v>
      </c>
    </row>
    <row r="132" spans="1:28" ht="12.75">
      <c r="A132" s="86" t="str">
        <f t="shared" si="12"/>
        <v>Ola Persson</v>
      </c>
      <c r="B132" s="210">
        <v>3</v>
      </c>
      <c r="C132" s="210">
        <v>3</v>
      </c>
      <c r="D132" s="210"/>
      <c r="E132" s="210"/>
      <c r="F132" s="210"/>
      <c r="G132" s="210">
        <v>1</v>
      </c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33">
        <f t="shared" si="13"/>
        <v>7</v>
      </c>
      <c r="AA132" s="212">
        <f t="shared" si="14"/>
        <v>0.7</v>
      </c>
      <c r="AB132" s="234">
        <f>SUM('F2-laget'!AD84)</f>
        <v>10</v>
      </c>
    </row>
    <row r="133" spans="1:28" ht="12.75">
      <c r="A133" s="86" t="str">
        <f t="shared" si="12"/>
        <v>Patrik Pettersson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33">
        <f t="shared" si="13"/>
        <v>0</v>
      </c>
      <c r="AA133" s="212" t="e">
        <f t="shared" si="14"/>
        <v>#DIV/0!</v>
      </c>
      <c r="AB133" s="234">
        <f>SUM('F2-laget'!AD85)</f>
        <v>0</v>
      </c>
    </row>
    <row r="134" spans="1:28" ht="12.75">
      <c r="A134" s="86" t="str">
        <f t="shared" si="12"/>
        <v>Jimmie Persson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33">
        <f t="shared" si="13"/>
        <v>0</v>
      </c>
      <c r="AA134" s="212" t="e">
        <f t="shared" si="14"/>
        <v>#DIV/0!</v>
      </c>
      <c r="AB134" s="234">
        <f>SUM('F2-laget'!AD86)</f>
        <v>0</v>
      </c>
    </row>
    <row r="135" spans="1:28" ht="12.75">
      <c r="A135" s="86" t="str">
        <f t="shared" si="12"/>
        <v>Tony Rosenquist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33">
        <f t="shared" si="13"/>
        <v>0</v>
      </c>
      <c r="AA135" s="212" t="e">
        <f t="shared" si="14"/>
        <v>#DIV/0!</v>
      </c>
      <c r="AB135" s="234">
        <f>SUM('F2-laget'!AD87)</f>
        <v>0</v>
      </c>
    </row>
    <row r="136" spans="1:28" ht="12.75">
      <c r="A136" s="86" t="str">
        <f t="shared" si="12"/>
        <v>Roger Rothman</v>
      </c>
      <c r="B136" s="210"/>
      <c r="C136" s="210"/>
      <c r="D136" s="210"/>
      <c r="E136" s="210"/>
      <c r="F136" s="210">
        <v>3</v>
      </c>
      <c r="G136" s="210"/>
      <c r="H136" s="210"/>
      <c r="I136" s="210">
        <v>1</v>
      </c>
      <c r="J136" s="210"/>
      <c r="K136" s="210"/>
      <c r="L136" s="210">
        <v>4</v>
      </c>
      <c r="M136" s="210">
        <v>3</v>
      </c>
      <c r="N136" s="210">
        <v>3</v>
      </c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33">
        <f t="shared" si="13"/>
        <v>14</v>
      </c>
      <c r="AA136" s="212">
        <f t="shared" si="14"/>
        <v>0.7368421052631579</v>
      </c>
      <c r="AB136" s="234">
        <f>SUM('F2-laget'!AD88)</f>
        <v>19</v>
      </c>
    </row>
    <row r="137" spans="1:28" ht="12.75">
      <c r="A137" s="86" t="str">
        <f aca="true" t="shared" si="15" ref="A137:A145">A88</f>
        <v>Östen Svantesson</v>
      </c>
      <c r="B137" s="210">
        <v>2</v>
      </c>
      <c r="C137" s="210">
        <v>1</v>
      </c>
      <c r="D137" s="210">
        <v>2</v>
      </c>
      <c r="E137" s="210"/>
      <c r="F137" s="210">
        <v>2</v>
      </c>
      <c r="G137" s="210">
        <v>4</v>
      </c>
      <c r="H137" s="210"/>
      <c r="I137" s="210">
        <v>1</v>
      </c>
      <c r="J137" s="210">
        <v>2</v>
      </c>
      <c r="K137" s="210"/>
      <c r="L137" s="210"/>
      <c r="M137" s="210"/>
      <c r="N137" s="210">
        <v>4</v>
      </c>
      <c r="O137" s="210">
        <v>3</v>
      </c>
      <c r="P137" s="210">
        <v>2</v>
      </c>
      <c r="Q137" s="210">
        <v>3</v>
      </c>
      <c r="R137" s="210">
        <v>0</v>
      </c>
      <c r="S137" s="210">
        <v>2</v>
      </c>
      <c r="T137" s="210">
        <v>3</v>
      </c>
      <c r="U137" s="210">
        <v>1</v>
      </c>
      <c r="V137" s="210">
        <v>1</v>
      </c>
      <c r="W137" s="210">
        <v>1</v>
      </c>
      <c r="X137" s="210"/>
      <c r="Y137" s="210"/>
      <c r="Z137" s="233">
        <f t="shared" si="13"/>
        <v>34</v>
      </c>
      <c r="AA137" s="212">
        <f t="shared" si="14"/>
        <v>0.53125</v>
      </c>
      <c r="AB137" s="234">
        <f>SUM('F2-laget'!AD89)</f>
        <v>64</v>
      </c>
    </row>
    <row r="138" spans="1:28" ht="12.75">
      <c r="A138" s="86" t="str">
        <f t="shared" si="15"/>
        <v>Mats Tedenlid</v>
      </c>
      <c r="B138" s="210"/>
      <c r="C138" s="210">
        <v>1</v>
      </c>
      <c r="D138" s="210"/>
      <c r="E138" s="210">
        <v>0</v>
      </c>
      <c r="F138" s="210"/>
      <c r="G138" s="210"/>
      <c r="H138" s="210"/>
      <c r="I138" s="210"/>
      <c r="J138" s="210"/>
      <c r="K138" s="210">
        <v>0</v>
      </c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33">
        <f t="shared" si="13"/>
        <v>1</v>
      </c>
      <c r="AA138" s="212">
        <f t="shared" si="14"/>
        <v>0.125</v>
      </c>
      <c r="AB138" s="234">
        <f>SUM('F2-laget'!AD90)</f>
        <v>8</v>
      </c>
    </row>
    <row r="139" spans="1:28" ht="12.75">
      <c r="A139" s="86" t="str">
        <f t="shared" si="15"/>
        <v>Patrick Thermaenius</v>
      </c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33">
        <f t="shared" si="13"/>
        <v>0</v>
      </c>
      <c r="AA139" s="212" t="e">
        <f t="shared" si="14"/>
        <v>#DIV/0!</v>
      </c>
      <c r="AB139" s="234">
        <f>SUM('F2-laget'!AD91)</f>
        <v>0</v>
      </c>
    </row>
    <row r="140" spans="1:28" ht="12.75">
      <c r="A140" s="86" t="str">
        <f t="shared" si="15"/>
        <v>Niklas Wallberg</v>
      </c>
      <c r="B140" s="210">
        <v>4</v>
      </c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33">
        <f t="shared" si="13"/>
        <v>4</v>
      </c>
      <c r="AA140" s="212">
        <f t="shared" si="14"/>
        <v>1</v>
      </c>
      <c r="AB140" s="234">
        <f>SUM('F2-laget'!AD92)</f>
        <v>4</v>
      </c>
    </row>
    <row r="141" spans="1:28" ht="12.75">
      <c r="A141" s="86" t="str">
        <f t="shared" si="15"/>
        <v>Andreas Wickander</v>
      </c>
      <c r="B141" s="210"/>
      <c r="C141" s="210"/>
      <c r="D141" s="210">
        <v>2</v>
      </c>
      <c r="E141" s="210">
        <v>1</v>
      </c>
      <c r="F141" s="210"/>
      <c r="G141" s="210"/>
      <c r="H141" s="210"/>
      <c r="I141" s="210"/>
      <c r="J141" s="210"/>
      <c r="K141" s="210"/>
      <c r="L141" s="210">
        <v>3</v>
      </c>
      <c r="M141" s="210"/>
      <c r="N141" s="210"/>
      <c r="O141" s="210"/>
      <c r="P141" s="210">
        <v>2</v>
      </c>
      <c r="Q141" s="210"/>
      <c r="R141" s="210"/>
      <c r="S141" s="210"/>
      <c r="T141" s="210"/>
      <c r="U141" s="210"/>
      <c r="V141" s="210"/>
      <c r="W141" s="210"/>
      <c r="X141" s="210"/>
      <c r="Y141" s="210"/>
      <c r="Z141" s="233">
        <f t="shared" si="13"/>
        <v>8</v>
      </c>
      <c r="AA141" s="212">
        <f t="shared" si="14"/>
        <v>0.5</v>
      </c>
      <c r="AB141" s="234">
        <f>SUM('F2-laget'!AD93)</f>
        <v>16</v>
      </c>
    </row>
    <row r="142" spans="1:28" ht="12.75">
      <c r="A142" s="86" t="str">
        <f t="shared" si="15"/>
        <v>Lya West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33">
        <f t="shared" si="13"/>
        <v>0</v>
      </c>
      <c r="AA142" s="212" t="e">
        <f t="shared" si="14"/>
        <v>#DIV/0!</v>
      </c>
      <c r="AB142" s="234">
        <f>SUM('F2-laget'!AD94)</f>
        <v>0</v>
      </c>
    </row>
    <row r="143" spans="1:28" ht="12.75">
      <c r="A143" s="86" t="str">
        <f t="shared" si="15"/>
        <v>Richard West</v>
      </c>
      <c r="B143" s="210"/>
      <c r="C143" s="210"/>
      <c r="D143" s="210"/>
      <c r="E143" s="210"/>
      <c r="F143" s="210"/>
      <c r="G143" s="210"/>
      <c r="H143" s="210"/>
      <c r="I143" s="210">
        <v>1</v>
      </c>
      <c r="J143" s="210">
        <v>3</v>
      </c>
      <c r="K143" s="210"/>
      <c r="L143" s="210">
        <v>3</v>
      </c>
      <c r="M143" s="210">
        <v>2</v>
      </c>
      <c r="N143" s="210">
        <v>3</v>
      </c>
      <c r="O143" s="210">
        <v>3</v>
      </c>
      <c r="P143" s="210"/>
      <c r="Q143" s="210"/>
      <c r="R143" s="210"/>
      <c r="S143" s="210"/>
      <c r="T143" s="210"/>
      <c r="U143" s="210"/>
      <c r="V143" s="210">
        <v>2</v>
      </c>
      <c r="W143" s="210">
        <v>2</v>
      </c>
      <c r="X143" s="210"/>
      <c r="Y143" s="210"/>
      <c r="Z143" s="233">
        <f t="shared" si="13"/>
        <v>19</v>
      </c>
      <c r="AA143" s="212">
        <f t="shared" si="14"/>
        <v>0.59375</v>
      </c>
      <c r="AB143" s="234">
        <f>SUM('F2-laget'!AD95)</f>
        <v>32</v>
      </c>
    </row>
    <row r="144" spans="1:28" ht="12.75">
      <c r="A144" s="86" t="str">
        <f t="shared" si="15"/>
        <v>Jess Wulf</v>
      </c>
      <c r="B144" s="210"/>
      <c r="C144" s="210"/>
      <c r="D144" s="210"/>
      <c r="E144" s="210"/>
      <c r="F144" s="210"/>
      <c r="G144" s="210"/>
      <c r="H144" s="210">
        <v>3</v>
      </c>
      <c r="I144" s="210">
        <v>1</v>
      </c>
      <c r="J144" s="210">
        <v>2</v>
      </c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33">
        <f t="shared" si="13"/>
        <v>6</v>
      </c>
      <c r="AA144" s="212">
        <f t="shared" si="14"/>
        <v>0.5</v>
      </c>
      <c r="AB144" s="234">
        <f>SUM('F2-laget'!AD96)</f>
        <v>12</v>
      </c>
    </row>
    <row r="145" spans="1:28" ht="12.75">
      <c r="A145" s="86" t="str">
        <f t="shared" si="15"/>
        <v>Leif Åkesson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33">
        <f t="shared" si="13"/>
        <v>0</v>
      </c>
      <c r="AA145" s="212" t="e">
        <f t="shared" si="14"/>
        <v>#DIV/0!</v>
      </c>
      <c r="AB145" s="234">
        <f>SUM('F2-laget'!AD97)</f>
        <v>0</v>
      </c>
    </row>
    <row r="146" spans="1:26" ht="13.5" thickBot="1">
      <c r="A146" s="220"/>
      <c r="B146" s="225">
        <f>SUM(B102:B145)</f>
        <v>22</v>
      </c>
      <c r="C146" s="225">
        <f>SUM(C102:C145)</f>
        <v>18</v>
      </c>
      <c r="D146" s="225">
        <f aca="true" t="shared" si="16" ref="D146:Y146">SUM(D102:D145)</f>
        <v>14</v>
      </c>
      <c r="E146" s="225">
        <f t="shared" si="16"/>
        <v>10</v>
      </c>
      <c r="F146" s="225">
        <f t="shared" si="16"/>
        <v>24</v>
      </c>
      <c r="G146" s="225">
        <f t="shared" si="16"/>
        <v>24</v>
      </c>
      <c r="H146" s="225">
        <f t="shared" si="16"/>
        <v>24</v>
      </c>
      <c r="I146" s="225">
        <f t="shared" si="16"/>
        <v>10</v>
      </c>
      <c r="J146" s="225">
        <f t="shared" si="16"/>
        <v>20</v>
      </c>
      <c r="K146" s="225">
        <f t="shared" si="16"/>
        <v>10</v>
      </c>
      <c r="L146" s="225">
        <f t="shared" si="16"/>
        <v>22</v>
      </c>
      <c r="M146" s="225">
        <f t="shared" si="16"/>
        <v>18</v>
      </c>
      <c r="N146" s="225">
        <f t="shared" si="16"/>
        <v>26</v>
      </c>
      <c r="O146" s="225">
        <f t="shared" si="16"/>
        <v>16</v>
      </c>
      <c r="P146" s="225">
        <f t="shared" si="16"/>
        <v>16</v>
      </c>
      <c r="Q146" s="225">
        <f t="shared" si="16"/>
        <v>24</v>
      </c>
      <c r="R146" s="225">
        <f t="shared" si="16"/>
        <v>10</v>
      </c>
      <c r="S146" s="225">
        <f t="shared" si="16"/>
        <v>22</v>
      </c>
      <c r="T146" s="225">
        <f t="shared" si="16"/>
        <v>24</v>
      </c>
      <c r="U146" s="225">
        <f t="shared" si="16"/>
        <v>8</v>
      </c>
      <c r="V146" s="225">
        <f t="shared" si="16"/>
        <v>12</v>
      </c>
      <c r="W146" s="225">
        <f t="shared" si="16"/>
        <v>10</v>
      </c>
      <c r="X146" s="225">
        <f t="shared" si="16"/>
        <v>0</v>
      </c>
      <c r="Y146" s="225">
        <f t="shared" si="16"/>
        <v>0</v>
      </c>
      <c r="Z146" s="222"/>
    </row>
    <row r="147" spans="1:28" ht="16.5" thickTop="1">
      <c r="A147" s="224"/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 t="s">
        <v>114</v>
      </c>
      <c r="T147" s="236"/>
      <c r="U147" s="236"/>
      <c r="V147" s="236"/>
      <c r="W147" s="236"/>
      <c r="X147" s="236"/>
      <c r="Y147" s="236"/>
      <c r="Z147" s="237">
        <f>SUM(Z102:Z145)</f>
        <v>384</v>
      </c>
      <c r="AA147" s="238">
        <f>SUM(Z147/AB147)</f>
        <v>0.5454545454545454</v>
      </c>
      <c r="AB147" s="239">
        <f>SUM(AB102:AB145)</f>
        <v>704</v>
      </c>
    </row>
    <row r="148" ht="13.5" thickBot="1"/>
    <row r="149" spans="1:28" ht="14.25" thickBot="1" thickTop="1">
      <c r="A149" s="229" t="s">
        <v>59</v>
      </c>
      <c r="B149" s="241" t="s">
        <v>109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230"/>
    </row>
    <row r="150" spans="1:28" ht="13.5" thickBot="1">
      <c r="A150" s="231" t="s">
        <v>0</v>
      </c>
      <c r="B150" s="203">
        <v>1</v>
      </c>
      <c r="C150" s="203">
        <v>2</v>
      </c>
      <c r="D150" s="203">
        <v>3</v>
      </c>
      <c r="E150" s="203">
        <v>4</v>
      </c>
      <c r="F150" s="203">
        <v>5</v>
      </c>
      <c r="G150" s="203">
        <v>6</v>
      </c>
      <c r="H150" s="203">
        <v>7</v>
      </c>
      <c r="I150" s="203">
        <v>8</v>
      </c>
      <c r="J150" s="203">
        <v>9</v>
      </c>
      <c r="K150" s="203">
        <v>10</v>
      </c>
      <c r="L150" s="203">
        <v>11</v>
      </c>
      <c r="M150" s="203">
        <v>12</v>
      </c>
      <c r="N150" s="203">
        <v>13</v>
      </c>
      <c r="O150" s="203">
        <v>14</v>
      </c>
      <c r="P150" s="203">
        <v>15</v>
      </c>
      <c r="Q150" s="203">
        <v>16</v>
      </c>
      <c r="R150" s="203">
        <v>17</v>
      </c>
      <c r="S150" s="203">
        <v>18</v>
      </c>
      <c r="T150" s="203">
        <v>19</v>
      </c>
      <c r="U150" s="203">
        <v>20</v>
      </c>
      <c r="V150" s="203">
        <v>21</v>
      </c>
      <c r="W150" s="203">
        <v>22</v>
      </c>
      <c r="X150" s="203">
        <v>23</v>
      </c>
      <c r="Y150" s="203">
        <v>24</v>
      </c>
      <c r="Z150" s="232" t="s">
        <v>10</v>
      </c>
      <c r="AA150" s="204" t="s">
        <v>110</v>
      </c>
      <c r="AB150" s="204" t="s">
        <v>111</v>
      </c>
    </row>
    <row r="151" spans="1:28" ht="13.5" thickTop="1">
      <c r="A151" s="208" t="str">
        <f aca="true" t="shared" si="17" ref="A151:A185">A53</f>
        <v>Christer Agrell</v>
      </c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33">
        <f aca="true" t="shared" si="18" ref="Z151:Z194">SUM(B151:Y151)</f>
        <v>0</v>
      </c>
      <c r="AA151" s="212" t="e">
        <f aca="true" t="shared" si="19" ref="AA151:AA194">SUM(Z151/AB151)</f>
        <v>#DIV/0!</v>
      </c>
      <c r="AB151" s="234">
        <f>SUM('B-laget'!AC54)</f>
        <v>0</v>
      </c>
    </row>
    <row r="152" spans="1:28" ht="12.75">
      <c r="A152" s="86" t="str">
        <f t="shared" si="17"/>
        <v>Alex Andersson</v>
      </c>
      <c r="B152" s="209">
        <v>3</v>
      </c>
      <c r="C152" s="209"/>
      <c r="D152" s="209"/>
      <c r="E152" s="209"/>
      <c r="F152" s="209"/>
      <c r="G152" s="209"/>
      <c r="H152" s="209"/>
      <c r="I152" s="209"/>
      <c r="J152" s="209"/>
      <c r="K152" s="209">
        <v>1</v>
      </c>
      <c r="L152" s="209">
        <v>1</v>
      </c>
      <c r="M152" s="209">
        <v>2</v>
      </c>
      <c r="N152" s="209">
        <v>3</v>
      </c>
      <c r="O152" s="209">
        <v>0</v>
      </c>
      <c r="P152" s="209">
        <v>2</v>
      </c>
      <c r="Q152" s="209">
        <v>1</v>
      </c>
      <c r="R152" s="209">
        <v>3</v>
      </c>
      <c r="S152" s="209">
        <v>1</v>
      </c>
      <c r="T152" s="209">
        <v>1</v>
      </c>
      <c r="U152" s="209">
        <v>2</v>
      </c>
      <c r="V152" s="209"/>
      <c r="W152" s="209"/>
      <c r="X152" s="209"/>
      <c r="Y152" s="209"/>
      <c r="Z152" s="233">
        <f t="shared" si="18"/>
        <v>20</v>
      </c>
      <c r="AA152" s="212">
        <f t="shared" si="19"/>
        <v>0.4166666666666667</v>
      </c>
      <c r="AB152" s="234">
        <f>SUM('B-laget'!AC55)</f>
        <v>48</v>
      </c>
    </row>
    <row r="153" spans="1:28" ht="12.75">
      <c r="A153" s="86" t="str">
        <f t="shared" si="17"/>
        <v>Peter Andersson</v>
      </c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33">
        <f t="shared" si="18"/>
        <v>0</v>
      </c>
      <c r="AA153" s="212" t="e">
        <f t="shared" si="19"/>
        <v>#DIV/0!</v>
      </c>
      <c r="AB153" s="234">
        <f>SUM('B-laget'!AC56)</f>
        <v>0</v>
      </c>
    </row>
    <row r="154" spans="1:28" ht="12.75">
      <c r="A154" s="86" t="str">
        <f t="shared" si="17"/>
        <v>Robert Andersson</v>
      </c>
      <c r="B154" s="209"/>
      <c r="C154" s="209">
        <v>4</v>
      </c>
      <c r="D154" s="209">
        <v>1</v>
      </c>
      <c r="E154" s="209">
        <v>0</v>
      </c>
      <c r="F154" s="209">
        <v>2</v>
      </c>
      <c r="G154" s="209"/>
      <c r="H154" s="209">
        <v>3</v>
      </c>
      <c r="I154" s="209">
        <v>1</v>
      </c>
      <c r="J154" s="209">
        <v>2</v>
      </c>
      <c r="K154" s="209">
        <v>1</v>
      </c>
      <c r="L154" s="209"/>
      <c r="M154" s="209"/>
      <c r="N154" s="209">
        <v>1</v>
      </c>
      <c r="O154" s="209">
        <v>1</v>
      </c>
      <c r="P154" s="209"/>
      <c r="Q154" s="209">
        <v>2</v>
      </c>
      <c r="R154" s="209">
        <v>2</v>
      </c>
      <c r="S154" s="209">
        <v>1</v>
      </c>
      <c r="T154" s="209">
        <v>1</v>
      </c>
      <c r="U154" s="209">
        <v>4</v>
      </c>
      <c r="V154" s="209"/>
      <c r="W154" s="209"/>
      <c r="X154" s="209"/>
      <c r="Y154" s="209"/>
      <c r="Z154" s="233">
        <f t="shared" si="18"/>
        <v>26</v>
      </c>
      <c r="AA154" s="212">
        <f t="shared" si="19"/>
        <v>0.48148148148148145</v>
      </c>
      <c r="AB154" s="234">
        <f>SUM('B-laget'!AC57)</f>
        <v>54</v>
      </c>
    </row>
    <row r="155" spans="1:28" ht="12.75">
      <c r="A155" s="86" t="s">
        <v>34</v>
      </c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>
        <v>2</v>
      </c>
      <c r="R155" s="209"/>
      <c r="S155" s="209"/>
      <c r="T155" s="209"/>
      <c r="U155" s="209"/>
      <c r="V155" s="209"/>
      <c r="W155" s="209"/>
      <c r="X155" s="209"/>
      <c r="Y155" s="209"/>
      <c r="Z155" s="233">
        <f t="shared" si="18"/>
        <v>2</v>
      </c>
      <c r="AA155" s="212">
        <f t="shared" si="19"/>
        <v>0.5</v>
      </c>
      <c r="AB155" s="234">
        <f>SUM('B-laget'!AC58)</f>
        <v>4</v>
      </c>
    </row>
    <row r="156" spans="1:28" ht="12.75">
      <c r="A156" s="86" t="str">
        <f t="shared" si="17"/>
        <v>Patrik Dahlberg</v>
      </c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33">
        <f t="shared" si="18"/>
        <v>0</v>
      </c>
      <c r="AA156" s="212" t="e">
        <f t="shared" si="19"/>
        <v>#DIV/0!</v>
      </c>
      <c r="AB156" s="234">
        <f>SUM('B-laget'!AC59)</f>
        <v>0</v>
      </c>
    </row>
    <row r="157" spans="1:28" ht="12.75">
      <c r="A157" s="86" t="str">
        <f t="shared" si="17"/>
        <v>Larry Dahlqvist</v>
      </c>
      <c r="B157" s="209"/>
      <c r="C157" s="209">
        <v>4</v>
      </c>
      <c r="D157" s="209"/>
      <c r="E157" s="209">
        <v>3</v>
      </c>
      <c r="F157" s="209"/>
      <c r="G157" s="209">
        <v>3</v>
      </c>
      <c r="H157" s="209"/>
      <c r="I157" s="209"/>
      <c r="J157" s="209"/>
      <c r="K157" s="209"/>
      <c r="L157" s="209"/>
      <c r="M157" s="209"/>
      <c r="N157" s="209">
        <v>3</v>
      </c>
      <c r="O157" s="209">
        <v>2</v>
      </c>
      <c r="P157" s="209">
        <v>2</v>
      </c>
      <c r="Q157" s="209">
        <v>4</v>
      </c>
      <c r="R157" s="209">
        <v>3</v>
      </c>
      <c r="S157" s="209">
        <v>2</v>
      </c>
      <c r="T157" s="209">
        <v>3</v>
      </c>
      <c r="U157" s="209">
        <v>4</v>
      </c>
      <c r="V157" s="209"/>
      <c r="W157" s="209"/>
      <c r="X157" s="209"/>
      <c r="Y157" s="209"/>
      <c r="Z157" s="233">
        <f t="shared" si="18"/>
        <v>33</v>
      </c>
      <c r="AA157" s="212">
        <f t="shared" si="19"/>
        <v>0.7857142857142857</v>
      </c>
      <c r="AB157" s="234">
        <f>SUM('B-laget'!AC60)</f>
        <v>42</v>
      </c>
    </row>
    <row r="158" spans="1:28" ht="12.75">
      <c r="A158" s="86" t="str">
        <f t="shared" si="17"/>
        <v>Rickard Ellberg</v>
      </c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33">
        <f t="shared" si="18"/>
        <v>0</v>
      </c>
      <c r="AA158" s="212" t="e">
        <f t="shared" si="19"/>
        <v>#DIV/0!</v>
      </c>
      <c r="AB158" s="234">
        <f>SUM('B-laget'!AC61)</f>
        <v>0</v>
      </c>
    </row>
    <row r="159" spans="1:28" ht="12.75">
      <c r="A159" s="86" t="str">
        <f t="shared" si="17"/>
        <v>Mats Jacobsson</v>
      </c>
      <c r="B159" s="209"/>
      <c r="C159" s="209"/>
      <c r="D159" s="209"/>
      <c r="E159" s="209"/>
      <c r="F159" s="209"/>
      <c r="G159" s="209">
        <v>3</v>
      </c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33">
        <f t="shared" si="18"/>
        <v>3</v>
      </c>
      <c r="AA159" s="212">
        <f t="shared" si="19"/>
        <v>0.75</v>
      </c>
      <c r="AB159" s="234">
        <f>SUM('B-laget'!AC62)</f>
        <v>4</v>
      </c>
    </row>
    <row r="160" spans="1:28" ht="12.75">
      <c r="A160" s="86" t="str">
        <f t="shared" si="17"/>
        <v>Robin Johansen</v>
      </c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33">
        <f t="shared" si="18"/>
        <v>0</v>
      </c>
      <c r="AA160" s="212" t="e">
        <f t="shared" si="19"/>
        <v>#DIV/0!</v>
      </c>
      <c r="AB160" s="234">
        <f>SUM('B-laget'!AC63)</f>
        <v>0</v>
      </c>
    </row>
    <row r="161" spans="1:28" ht="12.75">
      <c r="A161" s="86" t="str">
        <f t="shared" si="17"/>
        <v>Linus Johansson</v>
      </c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33">
        <f t="shared" si="18"/>
        <v>0</v>
      </c>
      <c r="AA161" s="212" t="e">
        <f t="shared" si="19"/>
        <v>#DIV/0!</v>
      </c>
      <c r="AB161" s="234">
        <f>SUM('B-laget'!AC64)</f>
        <v>0</v>
      </c>
    </row>
    <row r="162" spans="1:28" ht="12.75">
      <c r="A162" s="86" t="str">
        <f t="shared" si="17"/>
        <v>Rasmus Johansson</v>
      </c>
      <c r="B162" s="209">
        <v>3</v>
      </c>
      <c r="C162" s="209"/>
      <c r="D162" s="209">
        <v>1</v>
      </c>
      <c r="E162" s="209">
        <v>2</v>
      </c>
      <c r="F162" s="209">
        <v>4</v>
      </c>
      <c r="G162" s="209"/>
      <c r="H162" s="209">
        <v>4</v>
      </c>
      <c r="I162" s="209">
        <v>1</v>
      </c>
      <c r="J162" s="209">
        <v>4</v>
      </c>
      <c r="K162" s="209">
        <v>1</v>
      </c>
      <c r="L162" s="209">
        <v>4</v>
      </c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33">
        <f t="shared" si="18"/>
        <v>24</v>
      </c>
      <c r="AA162" s="212">
        <f t="shared" si="19"/>
        <v>0.6666666666666666</v>
      </c>
      <c r="AB162" s="234">
        <f>SUM('B-laget'!AC65)</f>
        <v>36</v>
      </c>
    </row>
    <row r="163" spans="1:28" ht="12.75">
      <c r="A163" s="86" t="str">
        <f t="shared" si="17"/>
        <v>Jörgen Jönsson</v>
      </c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33">
        <f t="shared" si="18"/>
        <v>0</v>
      </c>
      <c r="AA163" s="212" t="e">
        <f t="shared" si="19"/>
        <v>#DIV/0!</v>
      </c>
      <c r="AB163" s="234">
        <f>SUM('B-laget'!AC66)</f>
        <v>0</v>
      </c>
    </row>
    <row r="164" spans="1:28" ht="12.75">
      <c r="A164" s="86" t="str">
        <f t="shared" si="17"/>
        <v>Mats Jönsson</v>
      </c>
      <c r="B164" s="209"/>
      <c r="C164" s="209"/>
      <c r="D164" s="209">
        <v>3</v>
      </c>
      <c r="E164" s="209"/>
      <c r="F164" s="209"/>
      <c r="G164" s="209"/>
      <c r="H164" s="209"/>
      <c r="I164" s="209"/>
      <c r="J164" s="209"/>
      <c r="K164" s="209"/>
      <c r="L164" s="209"/>
      <c r="M164" s="209">
        <v>4</v>
      </c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33">
        <f t="shared" si="18"/>
        <v>7</v>
      </c>
      <c r="AA164" s="212">
        <f t="shared" si="19"/>
        <v>0.875</v>
      </c>
      <c r="AB164" s="234">
        <f>SUM('B-laget'!AC67)</f>
        <v>8</v>
      </c>
    </row>
    <row r="165" spans="1:28" ht="12.75">
      <c r="A165" s="86" t="str">
        <f t="shared" si="17"/>
        <v>Peter Jönsson</v>
      </c>
      <c r="B165" s="209"/>
      <c r="C165" s="209"/>
      <c r="D165" s="209">
        <v>1</v>
      </c>
      <c r="E165" s="209">
        <v>0</v>
      </c>
      <c r="F165" s="209">
        <v>3</v>
      </c>
      <c r="G165" s="209"/>
      <c r="H165" s="209">
        <v>4</v>
      </c>
      <c r="I165" s="209">
        <v>1</v>
      </c>
      <c r="J165" s="209">
        <v>2</v>
      </c>
      <c r="K165" s="209">
        <v>0</v>
      </c>
      <c r="L165" s="209">
        <v>3</v>
      </c>
      <c r="M165" s="209">
        <v>2</v>
      </c>
      <c r="N165" s="209">
        <v>4</v>
      </c>
      <c r="O165" s="209">
        <v>2</v>
      </c>
      <c r="P165" s="209">
        <v>2</v>
      </c>
      <c r="Q165" s="209">
        <v>0</v>
      </c>
      <c r="R165" s="209">
        <v>1</v>
      </c>
      <c r="S165" s="209">
        <v>2</v>
      </c>
      <c r="T165" s="209">
        <v>2</v>
      </c>
      <c r="U165" s="209">
        <v>2</v>
      </c>
      <c r="V165" s="209"/>
      <c r="W165" s="209"/>
      <c r="X165" s="209"/>
      <c r="Y165" s="209"/>
      <c r="Z165" s="233">
        <f t="shared" si="18"/>
        <v>31</v>
      </c>
      <c r="AA165" s="212">
        <f t="shared" si="19"/>
        <v>0.5</v>
      </c>
      <c r="AB165" s="234">
        <f>SUM('B-laget'!AC68)</f>
        <v>62</v>
      </c>
    </row>
    <row r="166" spans="1:28" ht="12.75">
      <c r="A166" s="86" t="str">
        <f t="shared" si="17"/>
        <v>Claes Karlsson</v>
      </c>
      <c r="B166" s="209"/>
      <c r="C166" s="209"/>
      <c r="D166" s="209"/>
      <c r="E166" s="209"/>
      <c r="F166" s="209"/>
      <c r="G166" s="209">
        <v>3</v>
      </c>
      <c r="H166" s="209"/>
      <c r="I166" s="209"/>
      <c r="J166" s="209"/>
      <c r="K166" s="209"/>
      <c r="L166" s="209"/>
      <c r="M166" s="209"/>
      <c r="N166" s="209"/>
      <c r="O166" s="209">
        <v>3</v>
      </c>
      <c r="P166" s="209">
        <v>2</v>
      </c>
      <c r="Q166" s="209"/>
      <c r="R166" s="209"/>
      <c r="S166" s="209"/>
      <c r="T166" s="209"/>
      <c r="U166" s="209"/>
      <c r="V166" s="209"/>
      <c r="W166" s="209"/>
      <c r="X166" s="209"/>
      <c r="Y166" s="209"/>
      <c r="Z166" s="233">
        <f t="shared" si="18"/>
        <v>8</v>
      </c>
      <c r="AA166" s="212">
        <f t="shared" si="19"/>
        <v>0.6666666666666666</v>
      </c>
      <c r="AB166" s="234">
        <f>SUM('B-laget'!AC69)</f>
        <v>12</v>
      </c>
    </row>
    <row r="167" spans="1:28" ht="12.75">
      <c r="A167" s="86" t="str">
        <f t="shared" si="17"/>
        <v>Jonas Ljungberg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33">
        <f t="shared" si="18"/>
        <v>0</v>
      </c>
      <c r="AA167" s="212" t="e">
        <f t="shared" si="19"/>
        <v>#DIV/0!</v>
      </c>
      <c r="AB167" s="234">
        <f>SUM('B-laget'!AC70)</f>
        <v>0</v>
      </c>
    </row>
    <row r="168" spans="1:28" ht="12.75">
      <c r="A168" s="86" t="str">
        <f t="shared" si="17"/>
        <v>Joakim Magnusson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33">
        <f t="shared" si="18"/>
        <v>0</v>
      </c>
      <c r="AA168" s="212" t="e">
        <f t="shared" si="19"/>
        <v>#DIV/0!</v>
      </c>
      <c r="AB168" s="234">
        <f>SUM('B-laget'!AC71)</f>
        <v>0</v>
      </c>
    </row>
    <row r="169" spans="1:28" ht="12.75">
      <c r="A169" s="86" t="str">
        <f t="shared" si="17"/>
        <v>Helene Mårtensson</v>
      </c>
      <c r="B169" s="209"/>
      <c r="C169" s="209">
        <v>2</v>
      </c>
      <c r="D169" s="209">
        <v>3</v>
      </c>
      <c r="E169" s="209">
        <v>3</v>
      </c>
      <c r="F169" s="209">
        <v>3</v>
      </c>
      <c r="G169" s="209">
        <v>2</v>
      </c>
      <c r="H169" s="209"/>
      <c r="I169" s="209">
        <v>1</v>
      </c>
      <c r="J169" s="209">
        <v>2</v>
      </c>
      <c r="K169" s="209">
        <v>1</v>
      </c>
      <c r="L169" s="209">
        <v>1</v>
      </c>
      <c r="M169" s="209"/>
      <c r="N169" s="209">
        <v>2</v>
      </c>
      <c r="O169" s="209">
        <v>1</v>
      </c>
      <c r="P169" s="209">
        <v>0</v>
      </c>
      <c r="Q169" s="209">
        <v>1</v>
      </c>
      <c r="R169" s="209">
        <v>3</v>
      </c>
      <c r="S169" s="209">
        <v>1</v>
      </c>
      <c r="T169" s="209">
        <v>1</v>
      </c>
      <c r="U169" s="209">
        <v>2</v>
      </c>
      <c r="V169" s="209"/>
      <c r="W169" s="209"/>
      <c r="X169" s="209"/>
      <c r="Y169" s="209"/>
      <c r="Z169" s="233">
        <f t="shared" si="18"/>
        <v>29</v>
      </c>
      <c r="AA169" s="212">
        <f t="shared" si="19"/>
        <v>0.4603174603174603</v>
      </c>
      <c r="AB169" s="234">
        <f>SUM('B-laget'!AC72)</f>
        <v>63</v>
      </c>
    </row>
    <row r="170" spans="1:28" ht="12.75">
      <c r="A170" s="86" t="str">
        <f t="shared" si="17"/>
        <v>Per Möller</v>
      </c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33">
        <f t="shared" si="18"/>
        <v>0</v>
      </c>
      <c r="AA170" s="212" t="e">
        <f t="shared" si="19"/>
        <v>#DIV/0!</v>
      </c>
      <c r="AB170" s="234">
        <f>SUM('B-laget'!AC73)</f>
        <v>0</v>
      </c>
    </row>
    <row r="171" spans="1:28" ht="12.75">
      <c r="A171" s="86" t="str">
        <f t="shared" si="17"/>
        <v>Kjell Nilsson</v>
      </c>
      <c r="B171" s="209"/>
      <c r="C171" s="209">
        <v>4</v>
      </c>
      <c r="D171" s="209"/>
      <c r="E171" s="209"/>
      <c r="F171" s="209">
        <v>2</v>
      </c>
      <c r="G171" s="209"/>
      <c r="H171" s="209">
        <v>3</v>
      </c>
      <c r="I171" s="209">
        <v>1</v>
      </c>
      <c r="J171" s="209">
        <v>2</v>
      </c>
      <c r="K171" s="209"/>
      <c r="L171" s="209"/>
      <c r="M171" s="209">
        <v>0</v>
      </c>
      <c r="N171" s="209"/>
      <c r="O171" s="209">
        <v>1</v>
      </c>
      <c r="P171" s="209">
        <v>0</v>
      </c>
      <c r="Q171" s="209">
        <v>2</v>
      </c>
      <c r="R171" s="209">
        <v>2</v>
      </c>
      <c r="S171" s="209"/>
      <c r="T171" s="209">
        <v>2</v>
      </c>
      <c r="U171" s="209"/>
      <c r="V171" s="209"/>
      <c r="W171" s="209"/>
      <c r="X171" s="209"/>
      <c r="Y171" s="209"/>
      <c r="Z171" s="233">
        <f t="shared" si="18"/>
        <v>19</v>
      </c>
      <c r="AA171" s="212">
        <f t="shared" si="19"/>
        <v>0.48717948717948717</v>
      </c>
      <c r="AB171" s="234">
        <f>SUM('B-laget'!AC74)</f>
        <v>39</v>
      </c>
    </row>
    <row r="172" spans="1:28" ht="12.75">
      <c r="A172" s="86" t="str">
        <f t="shared" si="17"/>
        <v>Leif Nilsson</v>
      </c>
      <c r="B172" s="209">
        <v>3</v>
      </c>
      <c r="C172" s="209"/>
      <c r="D172" s="209"/>
      <c r="E172" s="209">
        <v>3</v>
      </c>
      <c r="F172" s="209"/>
      <c r="G172" s="209">
        <v>3</v>
      </c>
      <c r="H172" s="209">
        <v>2</v>
      </c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33">
        <f t="shared" si="18"/>
        <v>11</v>
      </c>
      <c r="AA172" s="212">
        <f t="shared" si="19"/>
        <v>0.7857142857142857</v>
      </c>
      <c r="AB172" s="234">
        <f>SUM('B-laget'!AC75)</f>
        <v>14</v>
      </c>
    </row>
    <row r="173" spans="1:28" ht="12.75">
      <c r="A173" s="86" t="str">
        <f t="shared" si="17"/>
        <v>Anders Nordgren</v>
      </c>
      <c r="B173" s="209">
        <v>1</v>
      </c>
      <c r="C173" s="209"/>
      <c r="D173" s="209"/>
      <c r="E173" s="209"/>
      <c r="F173" s="209"/>
      <c r="G173" s="209"/>
      <c r="H173" s="209"/>
      <c r="I173" s="209">
        <v>3</v>
      </c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>
        <v>3</v>
      </c>
      <c r="U173" s="209"/>
      <c r="V173" s="209"/>
      <c r="W173" s="209"/>
      <c r="X173" s="209"/>
      <c r="Y173" s="209"/>
      <c r="Z173" s="233">
        <f t="shared" si="18"/>
        <v>7</v>
      </c>
      <c r="AA173" s="212">
        <f t="shared" si="19"/>
        <v>0.5833333333333334</v>
      </c>
      <c r="AB173" s="234">
        <f>SUM('B-laget'!AC76)</f>
        <v>12</v>
      </c>
    </row>
    <row r="174" spans="1:28" ht="12.75">
      <c r="A174" s="86" t="str">
        <f t="shared" si="17"/>
        <v>Tommy Nordgren</v>
      </c>
      <c r="B174" s="209">
        <v>1</v>
      </c>
      <c r="C174" s="209"/>
      <c r="D174" s="209">
        <v>1</v>
      </c>
      <c r="E174" s="209">
        <v>0</v>
      </c>
      <c r="F174" s="209">
        <v>1</v>
      </c>
      <c r="G174" s="209"/>
      <c r="H174" s="209"/>
      <c r="I174" s="209"/>
      <c r="J174" s="209"/>
      <c r="K174" s="209"/>
      <c r="L174" s="209"/>
      <c r="M174" s="209">
        <v>2</v>
      </c>
      <c r="N174" s="209"/>
      <c r="O174" s="209"/>
      <c r="P174" s="209">
        <v>0</v>
      </c>
      <c r="Q174" s="209"/>
      <c r="R174" s="209"/>
      <c r="S174" s="209"/>
      <c r="T174" s="209">
        <v>0</v>
      </c>
      <c r="U174" s="209">
        <v>2</v>
      </c>
      <c r="V174" s="209"/>
      <c r="W174" s="209"/>
      <c r="X174" s="209"/>
      <c r="Y174" s="209"/>
      <c r="Z174" s="233">
        <f t="shared" si="18"/>
        <v>7</v>
      </c>
      <c r="AA174" s="212">
        <f t="shared" si="19"/>
        <v>0.4117647058823529</v>
      </c>
      <c r="AB174" s="234">
        <f>SUM('B-laget'!AC77)</f>
        <v>17</v>
      </c>
    </row>
    <row r="175" spans="1:28" ht="12.75">
      <c r="A175" s="86" t="str">
        <f t="shared" si="17"/>
        <v>Rikard Näsström</v>
      </c>
      <c r="B175" s="209">
        <v>2</v>
      </c>
      <c r="C175" s="209"/>
      <c r="D175" s="209"/>
      <c r="E175" s="209"/>
      <c r="F175" s="209"/>
      <c r="G175" s="209">
        <v>2</v>
      </c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>
        <v>2</v>
      </c>
      <c r="T175" s="209"/>
      <c r="U175" s="209"/>
      <c r="V175" s="209"/>
      <c r="W175" s="209"/>
      <c r="X175" s="209"/>
      <c r="Y175" s="209"/>
      <c r="Z175" s="233">
        <f t="shared" si="18"/>
        <v>6</v>
      </c>
      <c r="AA175" s="212">
        <f t="shared" si="19"/>
        <v>0.5</v>
      </c>
      <c r="AB175" s="234">
        <f>SUM('B-laget'!AC78)</f>
        <v>12</v>
      </c>
    </row>
    <row r="176" spans="1:28" ht="12.75">
      <c r="A176" s="86" t="str">
        <f t="shared" si="17"/>
        <v>Jeanette Odén</v>
      </c>
      <c r="B176" s="209">
        <v>3</v>
      </c>
      <c r="C176" s="209"/>
      <c r="D176" s="209"/>
      <c r="E176" s="209">
        <v>2</v>
      </c>
      <c r="F176" s="209">
        <v>4</v>
      </c>
      <c r="G176" s="209"/>
      <c r="H176" s="209">
        <v>4</v>
      </c>
      <c r="I176" s="209">
        <v>1</v>
      </c>
      <c r="J176" s="209">
        <v>4</v>
      </c>
      <c r="K176" s="209">
        <v>0</v>
      </c>
      <c r="L176" s="209"/>
      <c r="M176" s="209">
        <v>3</v>
      </c>
      <c r="N176" s="209">
        <v>4</v>
      </c>
      <c r="O176" s="209">
        <v>0</v>
      </c>
      <c r="P176" s="209">
        <v>2</v>
      </c>
      <c r="Q176" s="209"/>
      <c r="R176" s="209"/>
      <c r="S176" s="209">
        <v>1</v>
      </c>
      <c r="T176" s="209">
        <v>1</v>
      </c>
      <c r="U176" s="209">
        <v>4</v>
      </c>
      <c r="V176" s="209"/>
      <c r="W176" s="209"/>
      <c r="X176" s="209"/>
      <c r="Y176" s="209"/>
      <c r="Z176" s="233">
        <f t="shared" si="18"/>
        <v>33</v>
      </c>
      <c r="AA176" s="212">
        <f t="shared" si="19"/>
        <v>0.5892857142857143</v>
      </c>
      <c r="AB176" s="234">
        <f>SUM('B-laget'!AC79)</f>
        <v>56</v>
      </c>
    </row>
    <row r="177" spans="1:28" ht="12.75">
      <c r="A177" s="86" t="str">
        <f t="shared" si="17"/>
        <v>Terje Olsen</v>
      </c>
      <c r="B177" s="210"/>
      <c r="C177" s="210">
        <v>4</v>
      </c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33">
        <f t="shared" si="18"/>
        <v>4</v>
      </c>
      <c r="AA177" s="212">
        <f t="shared" si="19"/>
        <v>1</v>
      </c>
      <c r="AB177" s="234">
        <f>SUM('B-laget'!AC80)</f>
        <v>4</v>
      </c>
    </row>
    <row r="178" spans="1:28" ht="12.75">
      <c r="A178" s="86" t="str">
        <f t="shared" si="17"/>
        <v>Björn Olsson</v>
      </c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33">
        <f t="shared" si="18"/>
        <v>0</v>
      </c>
      <c r="AA178" s="212" t="e">
        <f t="shared" si="19"/>
        <v>#DIV/0!</v>
      </c>
      <c r="AB178" s="234">
        <f>SUM('B-laget'!AC81)</f>
        <v>0</v>
      </c>
    </row>
    <row r="179" spans="1:28" ht="12.75">
      <c r="A179" s="86" t="str">
        <f t="shared" si="17"/>
        <v>Jan-Åke Ottosson</v>
      </c>
      <c r="B179" s="210"/>
      <c r="C179" s="210"/>
      <c r="D179" s="210"/>
      <c r="E179" s="210"/>
      <c r="F179" s="210"/>
      <c r="G179" s="210">
        <v>3</v>
      </c>
      <c r="H179" s="210"/>
      <c r="I179" s="210"/>
      <c r="J179" s="210"/>
      <c r="K179" s="210"/>
      <c r="L179" s="210">
        <v>3</v>
      </c>
      <c r="M179" s="210"/>
      <c r="N179" s="210"/>
      <c r="O179" s="210"/>
      <c r="P179" s="210">
        <v>2</v>
      </c>
      <c r="Q179" s="210"/>
      <c r="R179" s="210"/>
      <c r="S179" s="210"/>
      <c r="T179" s="210"/>
      <c r="U179" s="210"/>
      <c r="V179" s="210"/>
      <c r="W179" s="210"/>
      <c r="X179" s="210"/>
      <c r="Y179" s="210"/>
      <c r="Z179" s="233">
        <f t="shared" si="18"/>
        <v>8</v>
      </c>
      <c r="AA179" s="212">
        <f t="shared" si="19"/>
        <v>0.6666666666666666</v>
      </c>
      <c r="AB179" s="234">
        <f>SUM('B-laget'!AC82)</f>
        <v>12</v>
      </c>
    </row>
    <row r="180" spans="1:28" ht="12.75">
      <c r="A180" s="86" t="str">
        <f t="shared" si="17"/>
        <v>Magnus Persson</v>
      </c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>
        <v>3</v>
      </c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33">
        <f t="shared" si="18"/>
        <v>3</v>
      </c>
      <c r="AA180" s="212">
        <f t="shared" si="19"/>
        <v>0.75</v>
      </c>
      <c r="AB180" s="234">
        <f>SUM('B-laget'!AC83)</f>
        <v>4</v>
      </c>
    </row>
    <row r="181" spans="1:28" ht="12.75">
      <c r="A181" s="86" t="str">
        <f t="shared" si="17"/>
        <v>Ola Persson</v>
      </c>
      <c r="B181" s="210">
        <v>2</v>
      </c>
      <c r="C181" s="210"/>
      <c r="D181" s="210"/>
      <c r="E181" s="210"/>
      <c r="F181" s="210"/>
      <c r="G181" s="210"/>
      <c r="H181" s="210">
        <v>4</v>
      </c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33">
        <f t="shared" si="18"/>
        <v>6</v>
      </c>
      <c r="AA181" s="212">
        <f t="shared" si="19"/>
        <v>0.75</v>
      </c>
      <c r="AB181" s="234">
        <f>SUM('B-laget'!AC84)</f>
        <v>8</v>
      </c>
    </row>
    <row r="182" spans="1:28" ht="12.75">
      <c r="A182" s="86" t="str">
        <f t="shared" si="17"/>
        <v>Patrik Pettersson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33">
        <f t="shared" si="18"/>
        <v>0</v>
      </c>
      <c r="AA182" s="212" t="e">
        <f t="shared" si="19"/>
        <v>#DIV/0!</v>
      </c>
      <c r="AB182" s="234">
        <f>SUM('B-laget'!AC85)</f>
        <v>0</v>
      </c>
    </row>
    <row r="183" spans="1:28" ht="12.75">
      <c r="A183" s="86" t="str">
        <f t="shared" si="17"/>
        <v>Jimmie Persson</v>
      </c>
      <c r="B183" s="210"/>
      <c r="C183" s="210"/>
      <c r="D183" s="210"/>
      <c r="E183" s="210"/>
      <c r="F183" s="210"/>
      <c r="G183" s="210"/>
      <c r="H183" s="210"/>
      <c r="I183" s="210"/>
      <c r="J183" s="210"/>
      <c r="K183" s="210">
        <v>4</v>
      </c>
      <c r="L183" s="210">
        <v>4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33">
        <f t="shared" si="18"/>
        <v>8</v>
      </c>
      <c r="AA183" s="212">
        <f t="shared" si="19"/>
        <v>1</v>
      </c>
      <c r="AB183" s="234">
        <f>SUM('B-laget'!AC86)</f>
        <v>8</v>
      </c>
    </row>
    <row r="184" spans="1:28" ht="12.75">
      <c r="A184" s="86" t="str">
        <f t="shared" si="17"/>
        <v>Tony Rosenquist</v>
      </c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33">
        <f t="shared" si="18"/>
        <v>0</v>
      </c>
      <c r="AA184" s="212" t="e">
        <f t="shared" si="19"/>
        <v>#DIV/0!</v>
      </c>
      <c r="AB184" s="234">
        <f>SUM('B-laget'!AC87)</f>
        <v>0</v>
      </c>
    </row>
    <row r="185" spans="1:28" ht="12.75">
      <c r="A185" s="86" t="str">
        <f t="shared" si="17"/>
        <v>Roger Rothman</v>
      </c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33">
        <f t="shared" si="18"/>
        <v>0</v>
      </c>
      <c r="AA185" s="212" t="e">
        <f t="shared" si="19"/>
        <v>#DIV/0!</v>
      </c>
      <c r="AB185" s="234">
        <f>SUM('B-laget'!AC88)</f>
        <v>0</v>
      </c>
    </row>
    <row r="186" spans="1:28" ht="12.75">
      <c r="A186" s="86" t="str">
        <f aca="true" t="shared" si="20" ref="A186:A194">A88</f>
        <v>Östen Svantesson</v>
      </c>
      <c r="B186" s="210"/>
      <c r="C186" s="210"/>
      <c r="D186" s="210"/>
      <c r="E186" s="210"/>
      <c r="F186" s="210"/>
      <c r="G186" s="210"/>
      <c r="H186" s="210"/>
      <c r="I186" s="210"/>
      <c r="J186" s="210">
        <v>4</v>
      </c>
      <c r="K186" s="210">
        <v>4</v>
      </c>
      <c r="L186" s="210">
        <v>4</v>
      </c>
      <c r="M186" s="210">
        <v>4</v>
      </c>
      <c r="N186" s="210"/>
      <c r="O186" s="210"/>
      <c r="P186" s="210"/>
      <c r="Q186" s="210"/>
      <c r="R186" s="210"/>
      <c r="S186" s="210"/>
      <c r="T186" s="210"/>
      <c r="U186" s="210">
        <v>4</v>
      </c>
      <c r="V186" s="210"/>
      <c r="W186" s="210"/>
      <c r="X186" s="210"/>
      <c r="Y186" s="210"/>
      <c r="Z186" s="233">
        <f t="shared" si="18"/>
        <v>20</v>
      </c>
      <c r="AA186" s="212">
        <f t="shared" si="19"/>
        <v>1</v>
      </c>
      <c r="AB186" s="234">
        <f>SUM('B-laget'!AC89)</f>
        <v>20</v>
      </c>
    </row>
    <row r="187" spans="1:28" ht="12.75">
      <c r="A187" s="86" t="str">
        <f t="shared" si="20"/>
        <v>Mats Tedenlid</v>
      </c>
      <c r="B187" s="210"/>
      <c r="C187" s="210">
        <v>3</v>
      </c>
      <c r="D187" s="210"/>
      <c r="E187" s="210"/>
      <c r="F187" s="210"/>
      <c r="G187" s="210"/>
      <c r="H187" s="210">
        <v>2</v>
      </c>
      <c r="I187" s="210">
        <v>3</v>
      </c>
      <c r="J187" s="210">
        <v>4</v>
      </c>
      <c r="K187" s="210">
        <v>0</v>
      </c>
      <c r="L187" s="210"/>
      <c r="M187" s="210">
        <v>2</v>
      </c>
      <c r="N187" s="210">
        <v>4</v>
      </c>
      <c r="O187" s="210">
        <v>2</v>
      </c>
      <c r="P187" s="210"/>
      <c r="Q187" s="210"/>
      <c r="R187" s="210">
        <v>3</v>
      </c>
      <c r="S187" s="210">
        <v>2</v>
      </c>
      <c r="T187" s="210"/>
      <c r="U187" s="210"/>
      <c r="V187" s="210"/>
      <c r="W187" s="210"/>
      <c r="X187" s="210"/>
      <c r="Y187" s="210"/>
      <c r="Z187" s="233">
        <f t="shared" si="18"/>
        <v>25</v>
      </c>
      <c r="AA187" s="212">
        <f t="shared" si="19"/>
        <v>0.6756756756756757</v>
      </c>
      <c r="AB187" s="234">
        <f>SUM('B-laget'!AC90)</f>
        <v>37</v>
      </c>
    </row>
    <row r="188" spans="1:28" ht="12.75">
      <c r="A188" s="86" t="str">
        <f t="shared" si="20"/>
        <v>Patrick Thermaenius</v>
      </c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33">
        <f t="shared" si="18"/>
        <v>0</v>
      </c>
      <c r="AA188" s="212" t="e">
        <f t="shared" si="19"/>
        <v>#DIV/0!</v>
      </c>
      <c r="AB188" s="234">
        <f>SUM('B-laget'!AC91)</f>
        <v>0</v>
      </c>
    </row>
    <row r="189" spans="1:28" ht="12.75">
      <c r="A189" s="86" t="str">
        <f t="shared" si="20"/>
        <v>Niklas Wallberg</v>
      </c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33">
        <f t="shared" si="18"/>
        <v>0</v>
      </c>
      <c r="AA189" s="212" t="e">
        <f t="shared" si="19"/>
        <v>#DIV/0!</v>
      </c>
      <c r="AB189" s="234">
        <f>SUM('B-laget'!AC92)</f>
        <v>0</v>
      </c>
    </row>
    <row r="190" spans="1:28" ht="12.75">
      <c r="A190" s="86" t="str">
        <f t="shared" si="20"/>
        <v>Andreas Wickander</v>
      </c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33">
        <f t="shared" si="18"/>
        <v>0</v>
      </c>
      <c r="AA190" s="212" t="e">
        <f t="shared" si="19"/>
        <v>#DIV/0!</v>
      </c>
      <c r="AB190" s="234">
        <f>SUM('B-laget'!AC93)</f>
        <v>0</v>
      </c>
    </row>
    <row r="191" spans="1:28" ht="12.75">
      <c r="A191" s="86" t="str">
        <f t="shared" si="20"/>
        <v>Lya West</v>
      </c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>
        <v>2</v>
      </c>
      <c r="R191" s="210">
        <v>2</v>
      </c>
      <c r="S191" s="210"/>
      <c r="T191" s="210"/>
      <c r="U191" s="210"/>
      <c r="V191" s="210"/>
      <c r="W191" s="210"/>
      <c r="X191" s="210"/>
      <c r="Y191" s="210"/>
      <c r="Z191" s="233">
        <f t="shared" si="18"/>
        <v>4</v>
      </c>
      <c r="AA191" s="212">
        <f t="shared" si="19"/>
        <v>1</v>
      </c>
      <c r="AB191" s="234">
        <f>SUM('B-laget'!AC94)</f>
        <v>4</v>
      </c>
    </row>
    <row r="192" spans="1:28" ht="12.75">
      <c r="A192" s="86" t="str">
        <f t="shared" si="20"/>
        <v>Richard West</v>
      </c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>
        <v>4</v>
      </c>
      <c r="M192" s="210"/>
      <c r="N192" s="210"/>
      <c r="O192" s="210"/>
      <c r="P192" s="210"/>
      <c r="Q192" s="210">
        <v>4</v>
      </c>
      <c r="R192" s="210">
        <v>3</v>
      </c>
      <c r="S192" s="210"/>
      <c r="T192" s="210"/>
      <c r="U192" s="210"/>
      <c r="V192" s="210"/>
      <c r="W192" s="210"/>
      <c r="X192" s="210"/>
      <c r="Y192" s="210"/>
      <c r="Z192" s="233">
        <f t="shared" si="18"/>
        <v>11</v>
      </c>
      <c r="AA192" s="212">
        <f t="shared" si="19"/>
        <v>0.9166666666666666</v>
      </c>
      <c r="AB192" s="234">
        <f>SUM('B-laget'!AC95)</f>
        <v>12</v>
      </c>
    </row>
    <row r="193" spans="1:28" ht="12.75">
      <c r="A193" s="86" t="str">
        <f t="shared" si="20"/>
        <v>Jess Wulf</v>
      </c>
      <c r="B193" s="210"/>
      <c r="C193" s="210">
        <v>2</v>
      </c>
      <c r="D193" s="210">
        <v>3</v>
      </c>
      <c r="E193" s="210"/>
      <c r="F193" s="210">
        <v>3</v>
      </c>
      <c r="G193" s="210">
        <v>3</v>
      </c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33">
        <f t="shared" si="18"/>
        <v>11</v>
      </c>
      <c r="AA193" s="212">
        <f t="shared" si="19"/>
        <v>0.6875</v>
      </c>
      <c r="AB193" s="234">
        <f>SUM('B-laget'!AC96)</f>
        <v>16</v>
      </c>
    </row>
    <row r="194" spans="1:28" ht="12.75">
      <c r="A194" s="86" t="str">
        <f t="shared" si="20"/>
        <v>Leif Åkesson</v>
      </c>
      <c r="B194" s="219"/>
      <c r="C194" s="219">
        <v>3</v>
      </c>
      <c r="D194" s="219">
        <v>3</v>
      </c>
      <c r="E194" s="219">
        <v>3</v>
      </c>
      <c r="F194" s="219">
        <v>4</v>
      </c>
      <c r="G194" s="219"/>
      <c r="H194" s="219">
        <v>4</v>
      </c>
      <c r="I194" s="219"/>
      <c r="J194" s="219">
        <v>4</v>
      </c>
      <c r="K194" s="219"/>
      <c r="L194" s="219"/>
      <c r="M194" s="219">
        <v>3</v>
      </c>
      <c r="N194" s="219">
        <v>4</v>
      </c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33">
        <f t="shared" si="18"/>
        <v>28</v>
      </c>
      <c r="AA194" s="212">
        <f t="shared" si="19"/>
        <v>0.875</v>
      </c>
      <c r="AB194" s="234">
        <f>SUM('B-laget'!AC97)</f>
        <v>32</v>
      </c>
    </row>
    <row r="195" spans="1:26" ht="13.5" thickBot="1">
      <c r="A195" s="220"/>
      <c r="B195" s="225">
        <f>SUM(B151:B194)</f>
        <v>18</v>
      </c>
      <c r="C195" s="225">
        <f aca="true" t="shared" si="21" ref="C195:Y195">SUM(C151:C194)</f>
        <v>26</v>
      </c>
      <c r="D195" s="225">
        <f t="shared" si="21"/>
        <v>16</v>
      </c>
      <c r="E195" s="225">
        <f t="shared" si="21"/>
        <v>16</v>
      </c>
      <c r="F195" s="225">
        <f t="shared" si="21"/>
        <v>26</v>
      </c>
      <c r="G195" s="225">
        <f t="shared" si="21"/>
        <v>22</v>
      </c>
      <c r="H195" s="225">
        <f t="shared" si="21"/>
        <v>30</v>
      </c>
      <c r="I195" s="225">
        <f t="shared" si="21"/>
        <v>12</v>
      </c>
      <c r="J195" s="225">
        <f t="shared" si="21"/>
        <v>28</v>
      </c>
      <c r="K195" s="225">
        <f t="shared" si="21"/>
        <v>12</v>
      </c>
      <c r="L195" s="225">
        <f t="shared" si="21"/>
        <v>24</v>
      </c>
      <c r="M195" s="225">
        <f t="shared" si="21"/>
        <v>22</v>
      </c>
      <c r="N195" s="225">
        <f t="shared" si="21"/>
        <v>28</v>
      </c>
      <c r="O195" s="225">
        <f t="shared" si="21"/>
        <v>12</v>
      </c>
      <c r="P195" s="225">
        <f t="shared" si="21"/>
        <v>12</v>
      </c>
      <c r="Q195" s="225">
        <f t="shared" si="21"/>
        <v>18</v>
      </c>
      <c r="R195" s="225">
        <f t="shared" si="21"/>
        <v>22</v>
      </c>
      <c r="S195" s="225">
        <f t="shared" si="21"/>
        <v>12</v>
      </c>
      <c r="T195" s="225">
        <f t="shared" si="21"/>
        <v>14</v>
      </c>
      <c r="U195" s="225">
        <f t="shared" si="21"/>
        <v>24</v>
      </c>
      <c r="V195" s="225">
        <f t="shared" si="21"/>
        <v>0</v>
      </c>
      <c r="W195" s="225">
        <f t="shared" si="21"/>
        <v>0</v>
      </c>
      <c r="X195" s="225">
        <f t="shared" si="21"/>
        <v>0</v>
      </c>
      <c r="Y195" s="225">
        <f t="shared" si="21"/>
        <v>0</v>
      </c>
      <c r="Z195" s="222"/>
    </row>
    <row r="196" spans="1:28" ht="16.5" thickTop="1">
      <c r="A196" s="224"/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 t="s">
        <v>114</v>
      </c>
      <c r="T196" s="236"/>
      <c r="U196" s="236"/>
      <c r="V196" s="236"/>
      <c r="W196" s="236"/>
      <c r="X196" s="236"/>
      <c r="Y196" s="236"/>
      <c r="Z196" s="237">
        <f>SUM(Z151:Z194)</f>
        <v>394</v>
      </c>
      <c r="AA196" s="227">
        <f>SUM(Z196/AB196)</f>
        <v>0.615625</v>
      </c>
      <c r="AB196" s="239">
        <f>SUM(AB151:AB194)</f>
        <v>640</v>
      </c>
    </row>
    <row r="197" spans="16:27" ht="13.5" thickBot="1">
      <c r="P197" t="s">
        <v>115</v>
      </c>
      <c r="Z197" s="240">
        <f>SUM(Z196+Z147+Z98+Z49)</f>
        <v>1674</v>
      </c>
      <c r="AA197" s="22"/>
    </row>
    <row r="198" ht="13.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4.7109375" style="11" customWidth="1"/>
    <col min="2" max="2" width="17.57421875" style="0" customWidth="1"/>
    <col min="3" max="3" width="12.00390625" style="0" customWidth="1"/>
    <col min="4" max="13" width="11.7109375" style="0" customWidth="1"/>
  </cols>
  <sheetData>
    <row r="2" ht="12.75">
      <c r="B2" s="9" t="s">
        <v>40</v>
      </c>
    </row>
    <row r="3" spans="2:14" ht="12.75">
      <c r="B3" s="39"/>
      <c r="C3" s="39" t="s">
        <v>24</v>
      </c>
      <c r="D3" s="43"/>
      <c r="E3" s="39" t="s">
        <v>79</v>
      </c>
      <c r="F3" s="43"/>
      <c r="G3" s="39" t="s">
        <v>93</v>
      </c>
      <c r="H3" s="43"/>
      <c r="I3" s="39" t="s">
        <v>59</v>
      </c>
      <c r="J3" s="43"/>
      <c r="K3" s="39" t="s">
        <v>10</v>
      </c>
      <c r="L3" s="39"/>
      <c r="M3" s="16"/>
      <c r="N3" s="82"/>
    </row>
    <row r="4" spans="2:14" ht="12.75">
      <c r="B4" s="41" t="s">
        <v>0</v>
      </c>
      <c r="C4" s="41" t="s">
        <v>22</v>
      </c>
      <c r="D4" s="9" t="s">
        <v>23</v>
      </c>
      <c r="E4" s="41" t="s">
        <v>22</v>
      </c>
      <c r="F4" s="41" t="s">
        <v>23</v>
      </c>
      <c r="G4" s="41" t="s">
        <v>22</v>
      </c>
      <c r="H4" s="41" t="s">
        <v>23</v>
      </c>
      <c r="I4" s="41" t="s">
        <v>22</v>
      </c>
      <c r="J4" s="41" t="s">
        <v>23</v>
      </c>
      <c r="K4" s="41" t="s">
        <v>22</v>
      </c>
      <c r="L4" s="42" t="s">
        <v>23</v>
      </c>
      <c r="M4" s="44" t="s">
        <v>25</v>
      </c>
      <c r="N4" s="83"/>
    </row>
    <row r="5" spans="1:14" ht="12.75">
      <c r="A5" s="11">
        <v>1</v>
      </c>
      <c r="B5" s="144" t="s">
        <v>75</v>
      </c>
      <c r="C5" s="16">
        <f>SUM('A-laget'!B37:G37)+SUM('A-laget'!P37:U37)</f>
        <v>6636</v>
      </c>
      <c r="D5" s="16">
        <f>SUM('A-laget'!B87:G87)+SUM('A-laget'!P87:U87)</f>
        <v>31</v>
      </c>
      <c r="E5" s="16">
        <f>SUM('F1-laget'!B37:G37)+SUM('F1-laget'!P37:U37)</f>
        <v>0</v>
      </c>
      <c r="F5" s="16">
        <f>SUM('F1-laget'!B87:G87)+SUM('F1-laget'!P87:U87)</f>
        <v>0</v>
      </c>
      <c r="G5" s="16">
        <f>SUM('F2-laget'!B37:G37)+SUM('F2-laget'!P37:U37)</f>
        <v>0</v>
      </c>
      <c r="H5" s="16">
        <f>SUM('F2-laget'!B87:G87)+SUM('F2-laget'!P87:U87)</f>
        <v>0</v>
      </c>
      <c r="I5" s="16">
        <f>SUM('B-laget'!B37:G37)+SUM('B-laget'!P37:U37)</f>
        <v>0</v>
      </c>
      <c r="J5" s="16">
        <f>SUM('B-laget'!B87:G87)+SUM('B-laget'!P87:U87)</f>
        <v>0</v>
      </c>
      <c r="K5" s="16">
        <f aca="true" t="shared" si="0" ref="K5:K48">SUM(C5+E5+G5+I5)</f>
        <v>6636</v>
      </c>
      <c r="L5" s="16">
        <f aca="true" t="shared" si="1" ref="L5:L48">SUM(D5+F5+H5+J5)</f>
        <v>31</v>
      </c>
      <c r="M5" s="47">
        <f aca="true" t="shared" si="2" ref="M5:M48">SUM(K5/L5)</f>
        <v>214.06451612903226</v>
      </c>
      <c r="N5" s="81"/>
    </row>
    <row r="6" spans="1:14" ht="12.75">
      <c r="A6" s="11">
        <v>2</v>
      </c>
      <c r="B6" s="144" t="s">
        <v>98</v>
      </c>
      <c r="C6" s="16">
        <f>SUM('A-laget'!B16:G16)+SUM('A-laget'!P16:U16)</f>
        <v>7593</v>
      </c>
      <c r="D6" s="16">
        <f>SUM('A-laget'!B66:G66)+SUM('A-laget'!P66:U66)</f>
        <v>36</v>
      </c>
      <c r="E6" s="16">
        <f>SUM('F1-laget'!B16:G16)+SUM('F1-laget'!P16:U16)</f>
        <v>0</v>
      </c>
      <c r="F6" s="16">
        <f>SUM('F1-laget'!B66:G66)+SUM('F1-laget'!P66:U66)</f>
        <v>0</v>
      </c>
      <c r="G6" s="16">
        <f>SUM('F2-laget'!B16:G16)+SUM('F2-laget'!P16:U16)</f>
        <v>0</v>
      </c>
      <c r="H6" s="16">
        <f>SUM('F2-laget'!B66:G66)+SUM('F2-laget'!P66:U66)</f>
        <v>0</v>
      </c>
      <c r="I6" s="16">
        <f>SUM('B-laget'!B16:G16)+SUM('B-laget'!P16:U16)</f>
        <v>0</v>
      </c>
      <c r="J6" s="16">
        <f>SUM('B-laget'!B66:G66)+SUM('B-laget'!P66:U66)</f>
        <v>0</v>
      </c>
      <c r="K6" s="16">
        <f t="shared" si="0"/>
        <v>7593</v>
      </c>
      <c r="L6" s="16">
        <f t="shared" si="1"/>
        <v>36</v>
      </c>
      <c r="M6" s="47">
        <f t="shared" si="2"/>
        <v>210.91666666666666</v>
      </c>
      <c r="N6" s="81"/>
    </row>
    <row r="7" spans="1:14" ht="12.75">
      <c r="A7" s="11">
        <v>3</v>
      </c>
      <c r="B7" s="144" t="s">
        <v>66</v>
      </c>
      <c r="C7" s="16">
        <f>SUM('A-laget'!B14:G14)+SUM('A-laget'!P14:U14)</f>
        <v>6702</v>
      </c>
      <c r="D7" s="16">
        <f>SUM('A-laget'!B64:G64)+SUM('A-laget'!P64:U64)</f>
        <v>32</v>
      </c>
      <c r="E7" s="16">
        <f>SUM('F1-laget'!B14:G14)+SUM('F1-laget'!P14:U14)</f>
        <v>1697</v>
      </c>
      <c r="F7" s="16">
        <f>SUM('F1-laget'!B64:G64)+SUM('F1-laget'!P64:U64)</f>
        <v>8</v>
      </c>
      <c r="G7" s="16">
        <f>SUM('F2-laget'!B14:G14)+SUM('F2-laget'!P14:U14)</f>
        <v>0</v>
      </c>
      <c r="H7" s="16">
        <f>SUM('F2-laget'!B64:G64)+SUM('F2-laget'!P64:U64)</f>
        <v>0</v>
      </c>
      <c r="I7" s="16">
        <f>SUM('B-laget'!B14:G14)+SUM('B-laget'!P14:U14)</f>
        <v>0</v>
      </c>
      <c r="J7" s="16">
        <f>SUM('B-laget'!B64:G64)+SUM('B-laget'!P64:U64)</f>
        <v>0</v>
      </c>
      <c r="K7" s="16">
        <f t="shared" si="0"/>
        <v>8399</v>
      </c>
      <c r="L7" s="16">
        <f t="shared" si="1"/>
        <v>40</v>
      </c>
      <c r="M7" s="47">
        <f t="shared" si="2"/>
        <v>209.975</v>
      </c>
      <c r="N7" s="81"/>
    </row>
    <row r="8" spans="1:14" ht="12.75">
      <c r="A8" s="11">
        <v>4</v>
      </c>
      <c r="B8" s="144" t="s">
        <v>71</v>
      </c>
      <c r="C8" s="16">
        <f>SUM('A-laget'!B31:G31)+SUM('A-laget'!P31:U31)</f>
        <v>2581</v>
      </c>
      <c r="D8" s="16">
        <f>SUM('A-laget'!B81:G81)+SUM('A-laget'!P81:U81)</f>
        <v>12</v>
      </c>
      <c r="E8" s="16">
        <f>SUM('F1-laget'!B31:G31)+SUM('F1-laget'!P31:U31)</f>
        <v>3246</v>
      </c>
      <c r="F8" s="16">
        <f>SUM('F1-laget'!B81:G81)+SUM('F1-laget'!P81:U81)</f>
        <v>16</v>
      </c>
      <c r="G8" s="16">
        <f>SUM('F2-laget'!B31:G31)+SUM('F2-laget'!P31:U31)</f>
        <v>0</v>
      </c>
      <c r="H8" s="16">
        <f>SUM('F2-laget'!B81:G81)+SUM('F2-laget'!P81:U81)</f>
        <v>0</v>
      </c>
      <c r="I8" s="16">
        <f>SUM('B-laget'!B31:G31)+SUM('B-laget'!P31:U31)</f>
        <v>0</v>
      </c>
      <c r="J8" s="16">
        <f>SUM('B-laget'!B81:G81)+SUM('B-laget'!P81:U81)</f>
        <v>0</v>
      </c>
      <c r="K8" s="16">
        <f t="shared" si="0"/>
        <v>5827</v>
      </c>
      <c r="L8" s="16">
        <f t="shared" si="1"/>
        <v>28</v>
      </c>
      <c r="M8" s="47">
        <f t="shared" si="2"/>
        <v>208.10714285714286</v>
      </c>
      <c r="N8" s="81"/>
    </row>
    <row r="9" spans="1:14" ht="12.75">
      <c r="A9" s="11">
        <v>5</v>
      </c>
      <c r="B9" s="144" t="s">
        <v>131</v>
      </c>
      <c r="C9" s="16">
        <f>SUM('A-laget'!B36:G36)+SUM('A-laget'!P36:U36)</f>
        <v>0</v>
      </c>
      <c r="D9" s="16">
        <f>SUM('A-laget'!B86:G86)+SUM('A-laget'!P86:U86)</f>
        <v>0</v>
      </c>
      <c r="E9" s="16">
        <f>SUM('F1-laget'!B36:G36)+SUM('F1-laget'!P36:U36)</f>
        <v>2464</v>
      </c>
      <c r="F9" s="16">
        <f>SUM('F1-laget'!B86:G86)+SUM('F1-laget'!P86:U86)</f>
        <v>12</v>
      </c>
      <c r="G9" s="16">
        <f>SUM('F2-laget'!B36:G36)+SUM('F2-laget'!P36:U36)</f>
        <v>0</v>
      </c>
      <c r="H9" s="16">
        <f>SUM('F2-laget'!B86:G86)+SUM('F2-laget'!P86:U86)</f>
        <v>0</v>
      </c>
      <c r="I9" s="16">
        <f>SUM('B-laget'!B36:G36)+SUM('B-laget'!P36:U36)</f>
        <v>1663</v>
      </c>
      <c r="J9" s="16">
        <f>SUM('B-laget'!B86:G86)+SUM('B-laget'!P86:U86)</f>
        <v>8</v>
      </c>
      <c r="K9" s="16">
        <f t="shared" si="0"/>
        <v>4127</v>
      </c>
      <c r="L9" s="16">
        <f t="shared" si="1"/>
        <v>20</v>
      </c>
      <c r="M9" s="47">
        <f t="shared" si="2"/>
        <v>206.35</v>
      </c>
      <c r="N9" s="81"/>
    </row>
    <row r="10" spans="1:14" ht="12.75">
      <c r="A10" s="11">
        <v>6</v>
      </c>
      <c r="B10" s="144" t="s">
        <v>65</v>
      </c>
      <c r="C10" s="16">
        <f>SUM('A-laget'!B13:G13)+SUM('A-laget'!P13:U13)</f>
        <v>8024</v>
      </c>
      <c r="D10" s="16">
        <f>SUM('A-laget'!B63:G63)+SUM('A-laget'!P63:U63)</f>
        <v>39</v>
      </c>
      <c r="E10" s="16">
        <f>SUM('F1-laget'!B13:G13)+SUM('F1-laget'!P13:U13)</f>
        <v>770</v>
      </c>
      <c r="F10" s="16">
        <f>SUM('F1-laget'!B63:G63)+SUM('F1-laget'!P63:U63)</f>
        <v>4</v>
      </c>
      <c r="G10" s="16">
        <f>SUM('F2-laget'!B13:G13)+SUM('F2-laget'!P13:U13)</f>
        <v>0</v>
      </c>
      <c r="H10" s="16">
        <f>SUM('F2-laget'!B63:G63)+SUM('F2-laget'!P63:U63)</f>
        <v>0</v>
      </c>
      <c r="I10" s="16">
        <f>SUM('B-laget'!B13:G13)+SUM('B-laget'!P13:U13)</f>
        <v>0</v>
      </c>
      <c r="J10" s="16">
        <f>SUM('B-laget'!B63:G63)+SUM('B-laget'!P63:U63)</f>
        <v>0</v>
      </c>
      <c r="K10" s="16">
        <f t="shared" si="0"/>
        <v>8794</v>
      </c>
      <c r="L10" s="16">
        <f t="shared" si="1"/>
        <v>43</v>
      </c>
      <c r="M10" s="47">
        <f t="shared" si="2"/>
        <v>204.51162790697674</v>
      </c>
      <c r="N10" s="81"/>
    </row>
    <row r="11" spans="1:14" ht="12.75">
      <c r="A11" s="11">
        <v>7</v>
      </c>
      <c r="B11" s="144" t="s">
        <v>100</v>
      </c>
      <c r="C11" s="16">
        <f>SUM('A-laget'!B21:G21)+SUM('A-laget'!P21:U21)</f>
        <v>4679</v>
      </c>
      <c r="D11" s="16">
        <f>SUM('A-laget'!B71:G71)+SUM('A-laget'!P71:U71)</f>
        <v>23</v>
      </c>
      <c r="E11" s="16">
        <f>SUM('F1-laget'!B21:G21)+SUM('F1-laget'!P21:U21)</f>
        <v>0</v>
      </c>
      <c r="F11" s="16">
        <f>SUM('F1-laget'!B71:G71)+SUM('F1-laget'!P71:U71)</f>
        <v>0</v>
      </c>
      <c r="G11" s="16">
        <f>SUM('F2-laget'!B21:G21)+SUM('F2-laget'!P21:U21)</f>
        <v>0</v>
      </c>
      <c r="H11" s="16">
        <f>SUM('F2-laget'!B71:G71)+SUM('F2-laget'!P71:U71)</f>
        <v>0</v>
      </c>
      <c r="I11" s="16">
        <f>SUM('B-laget'!B21:G21)+SUM('B-laget'!P21:U21)</f>
        <v>0</v>
      </c>
      <c r="J11" s="16">
        <f>SUM('B-laget'!B71:G71)+SUM('B-laget'!P71:U71)</f>
        <v>0</v>
      </c>
      <c r="K11" s="16">
        <f t="shared" si="0"/>
        <v>4679</v>
      </c>
      <c r="L11" s="16">
        <f t="shared" si="1"/>
        <v>23</v>
      </c>
      <c r="M11" s="47">
        <f t="shared" si="2"/>
        <v>203.43478260869566</v>
      </c>
      <c r="N11" s="81"/>
    </row>
    <row r="12" spans="1:14" ht="12.75">
      <c r="A12" s="11">
        <v>8</v>
      </c>
      <c r="B12" s="144" t="s">
        <v>74</v>
      </c>
      <c r="C12" s="16">
        <f>SUM('A-laget'!B35:G35)+SUM('A-laget'!P35:U35)</f>
        <v>5675</v>
      </c>
      <c r="D12" s="16">
        <f>SUM('A-laget'!B85:G85)+SUM('A-laget'!P85:U85)</f>
        <v>28</v>
      </c>
      <c r="E12" s="16">
        <f>SUM('F1-laget'!B35:G35)+SUM('F1-laget'!P35:U35)</f>
        <v>0</v>
      </c>
      <c r="F12" s="16">
        <f>SUM('F1-laget'!B85:G85)+SUM('F1-laget'!P85:U85)</f>
        <v>0</v>
      </c>
      <c r="G12" s="16">
        <f>SUM('F2-laget'!B35:G35)+SUM('F2-laget'!P35:U35)</f>
        <v>0</v>
      </c>
      <c r="H12" s="16">
        <f>SUM('F2-laget'!B85:G85)+SUM('F2-laget'!P85:U85)</f>
        <v>0</v>
      </c>
      <c r="I12" s="16">
        <f>SUM('B-laget'!B35:G35)+SUM('B-laget'!P35:U35)</f>
        <v>0</v>
      </c>
      <c r="J12" s="16">
        <f>SUM('B-laget'!B85:G85)+SUM('B-laget'!P85:U85)</f>
        <v>0</v>
      </c>
      <c r="K12" s="16">
        <f t="shared" si="0"/>
        <v>5675</v>
      </c>
      <c r="L12" s="16">
        <f t="shared" si="1"/>
        <v>28</v>
      </c>
      <c r="M12" s="47">
        <f t="shared" si="2"/>
        <v>202.67857142857142</v>
      </c>
      <c r="N12" s="81"/>
    </row>
    <row r="13" spans="1:14" ht="12.75">
      <c r="A13" s="11">
        <v>9</v>
      </c>
      <c r="B13" s="144" t="s">
        <v>97</v>
      </c>
      <c r="C13" s="16">
        <f>SUM('A-laget'!B11:G11)+SUM('A-laget'!P11:U11)</f>
        <v>7269</v>
      </c>
      <c r="D13" s="16">
        <f>SUM('A-laget'!B61:G61)+SUM('A-laget'!P61:U61)</f>
        <v>36</v>
      </c>
      <c r="E13" s="16">
        <f>SUM('F1-laget'!B11:G11)+SUM('F1-laget'!P11:U11)</f>
        <v>0</v>
      </c>
      <c r="F13" s="16">
        <f>SUM('F1-laget'!B61:G61)+SUM('F1-laget'!P61:U61)</f>
        <v>0</v>
      </c>
      <c r="G13" s="16">
        <f>SUM('F2-laget'!B11:G11)+SUM('F2-laget'!P11:U11)</f>
        <v>0</v>
      </c>
      <c r="H13" s="16">
        <f>SUM('F2-laget'!B61:G61)+SUM('F2-laget'!P61:U61)</f>
        <v>0</v>
      </c>
      <c r="I13" s="16">
        <f>SUM('B-laget'!B11:G11)+SUM('B-laget'!P11:U11)</f>
        <v>0</v>
      </c>
      <c r="J13" s="16">
        <f>SUM('B-laget'!B61:G61)+SUM('B-laget'!P61:U61)</f>
        <v>0</v>
      </c>
      <c r="K13" s="16">
        <f t="shared" si="0"/>
        <v>7269</v>
      </c>
      <c r="L13" s="16">
        <f t="shared" si="1"/>
        <v>36</v>
      </c>
      <c r="M13" s="47">
        <f t="shared" si="2"/>
        <v>201.91666666666666</v>
      </c>
      <c r="N13" s="81"/>
    </row>
    <row r="14" spans="1:14" ht="12.75">
      <c r="A14" s="11">
        <v>10</v>
      </c>
      <c r="B14" s="144" t="s">
        <v>53</v>
      </c>
      <c r="C14" s="16">
        <f>SUM('A-laget'!B9:G9)+SUM('A-laget'!P9:U9)</f>
        <v>2190</v>
      </c>
      <c r="D14" s="16">
        <f>SUM('A-laget'!B59:G59)+SUM('A-laget'!P59:U59)</f>
        <v>11</v>
      </c>
      <c r="E14" s="16">
        <f>SUM('F1-laget'!B9:G9)+SUM('F1-laget'!P9:U9)</f>
        <v>4845</v>
      </c>
      <c r="F14" s="16">
        <f>SUM('F1-laget'!B59:G59)+SUM('F1-laget'!P59:U59)</f>
        <v>24</v>
      </c>
      <c r="G14" s="16">
        <f>SUM('F2-laget'!B9:G9)+SUM('F2-laget'!P9:U9)</f>
        <v>0</v>
      </c>
      <c r="H14" s="16">
        <f>SUM('F2-laget'!B59:G59)+SUM('F2-laget'!P59:U59)</f>
        <v>0</v>
      </c>
      <c r="I14" s="16">
        <f>SUM('B-laget'!B9:G9)+SUM('B-laget'!P9:U9)</f>
        <v>0</v>
      </c>
      <c r="J14" s="16">
        <f>SUM('B-laget'!B59:G59)+SUM('B-laget'!P59:U59)</f>
        <v>0</v>
      </c>
      <c r="K14" s="16">
        <f t="shared" si="0"/>
        <v>7035</v>
      </c>
      <c r="L14" s="16">
        <f t="shared" si="1"/>
        <v>35</v>
      </c>
      <c r="M14" s="47">
        <f t="shared" si="2"/>
        <v>201</v>
      </c>
      <c r="N14" s="81"/>
    </row>
    <row r="15" spans="1:14" ht="12.75">
      <c r="A15" s="11">
        <v>11</v>
      </c>
      <c r="B15" s="144" t="s">
        <v>52</v>
      </c>
      <c r="C15" s="16">
        <f>SUM('A-laget'!B6:G6)+SUM('A-laget'!P6:U6)</f>
        <v>0</v>
      </c>
      <c r="D15" s="16">
        <f>SUM('A-laget'!B56:G56)+SUM('A-laget'!P56:U56)</f>
        <v>0</v>
      </c>
      <c r="E15" s="16">
        <f>SUM('F1-laget'!B6:G6)+SUM('F1-laget'!P6:U6)</f>
        <v>6889</v>
      </c>
      <c r="F15" s="16">
        <f>SUM('F1-laget'!B56:G56)+SUM('F1-laget'!P56:U56)</f>
        <v>35</v>
      </c>
      <c r="G15" s="16">
        <f>SUM('F2-laget'!B6:G6)+SUM('F2-laget'!P6:U6)</f>
        <v>0</v>
      </c>
      <c r="H15" s="16">
        <f>SUM('F2-laget'!B56:G56)+SUM('F2-laget'!P56:U56)</f>
        <v>0</v>
      </c>
      <c r="I15" s="16">
        <f>SUM('B-laget'!B6:G6)+SUM('B-laget'!P6:U6)</f>
        <v>0</v>
      </c>
      <c r="J15" s="16">
        <f>SUM('B-laget'!B56:G56)+SUM('B-laget'!P56:U56)</f>
        <v>0</v>
      </c>
      <c r="K15" s="16">
        <f t="shared" si="0"/>
        <v>6889</v>
      </c>
      <c r="L15" s="16">
        <f t="shared" si="1"/>
        <v>35</v>
      </c>
      <c r="M15" s="47">
        <f t="shared" si="2"/>
        <v>196.82857142857142</v>
      </c>
      <c r="N15" s="81"/>
    </row>
    <row r="16" spans="1:14" ht="12.75">
      <c r="A16" s="11">
        <v>12</v>
      </c>
      <c r="B16" s="144" t="s">
        <v>73</v>
      </c>
      <c r="C16" s="16">
        <f>SUM('A-laget'!B33:G33)+SUM('A-laget'!P33:U33)</f>
        <v>5381</v>
      </c>
      <c r="D16" s="16">
        <f>SUM('A-laget'!B83:G83)+SUM('A-laget'!P83:U83)</f>
        <v>28</v>
      </c>
      <c r="E16" s="16">
        <f>SUM('F1-laget'!B33:G33)+SUM('F1-laget'!P33:U33)</f>
        <v>747</v>
      </c>
      <c r="F16" s="16">
        <f>SUM('F1-laget'!B83:G83)+SUM('F1-laget'!P83:U83)</f>
        <v>4</v>
      </c>
      <c r="G16" s="16">
        <f>SUM('F2-laget'!B33:G33)+SUM('F2-laget'!P33:U33)</f>
        <v>0</v>
      </c>
      <c r="H16" s="16">
        <f>SUM('F2-laget'!B83:G83)+SUM('F2-laget'!P83:U83)</f>
        <v>0</v>
      </c>
      <c r="I16" s="16">
        <f>SUM('B-laget'!B33:G33)+SUM('B-laget'!P33:U33)</f>
        <v>0</v>
      </c>
      <c r="J16" s="16">
        <f>SUM('B-laget'!B83:G83)+SUM('B-laget'!P83:U83)</f>
        <v>0</v>
      </c>
      <c r="K16" s="16">
        <f t="shared" si="0"/>
        <v>6128</v>
      </c>
      <c r="L16" s="16">
        <f t="shared" si="1"/>
        <v>32</v>
      </c>
      <c r="M16" s="47">
        <f t="shared" si="2"/>
        <v>191.5</v>
      </c>
      <c r="N16" s="81"/>
    </row>
    <row r="17" spans="1:14" ht="12.75">
      <c r="A17" s="11">
        <v>13</v>
      </c>
      <c r="B17" s="144" t="s">
        <v>55</v>
      </c>
      <c r="C17" s="16">
        <f>SUM('A-laget'!B20:G20)+SUM('A-laget'!P20:U20)</f>
        <v>0</v>
      </c>
      <c r="D17" s="16">
        <f>SUM('A-laget'!B70:G70)+SUM('A-laget'!P70:U70)</f>
        <v>0</v>
      </c>
      <c r="E17" s="16">
        <f>SUM('F1-laget'!B20:G20)+SUM('F1-laget'!P20:U20)</f>
        <v>6130</v>
      </c>
      <c r="F17" s="16">
        <f>SUM('F1-laget'!B70:G70)+SUM('F1-laget'!P70:U70)</f>
        <v>32</v>
      </c>
      <c r="G17" s="16">
        <f>SUM('F2-laget'!B20:G20)+SUM('F2-laget'!P20:U20)</f>
        <v>747</v>
      </c>
      <c r="H17" s="16">
        <f>SUM('F2-laget'!B70:G70)+SUM('F2-laget'!P70:U70)</f>
        <v>4</v>
      </c>
      <c r="I17" s="16">
        <f>SUM('B-laget'!B20:G20)+SUM('B-laget'!P20:U20)</f>
        <v>0</v>
      </c>
      <c r="J17" s="16">
        <f>SUM('B-laget'!B70:G70)+SUM('B-laget'!P70:U70)</f>
        <v>0</v>
      </c>
      <c r="K17" s="16">
        <f t="shared" si="0"/>
        <v>6877</v>
      </c>
      <c r="L17" s="16">
        <f t="shared" si="1"/>
        <v>36</v>
      </c>
      <c r="M17" s="47">
        <f t="shared" si="2"/>
        <v>191.02777777777777</v>
      </c>
      <c r="N17" s="81"/>
    </row>
    <row r="18" spans="1:14" ht="12.75">
      <c r="A18" s="11">
        <v>14</v>
      </c>
      <c r="B18" s="144" t="s">
        <v>68</v>
      </c>
      <c r="C18" s="16">
        <f>SUM('A-laget'!B17:G17)+SUM('A-laget'!P17:U17)</f>
        <v>4274</v>
      </c>
      <c r="D18" s="16">
        <f>SUM('A-laget'!B67:G67)+SUM('A-laget'!P67:U67)</f>
        <v>23</v>
      </c>
      <c r="E18" s="16">
        <f>SUM('F1-laget'!B17:G17)+SUM('F1-laget'!P17:U17)</f>
        <v>758</v>
      </c>
      <c r="F18" s="16">
        <f>SUM('F1-laget'!B67:G67)+SUM('F1-laget'!P67:U67)</f>
        <v>4</v>
      </c>
      <c r="G18" s="16">
        <f>SUM('F2-laget'!B17:G17)+SUM('F2-laget'!P17:U17)</f>
        <v>0</v>
      </c>
      <c r="H18" s="16">
        <f>SUM('F2-laget'!B67:G67)+SUM('F2-laget'!P67:U67)</f>
        <v>0</v>
      </c>
      <c r="I18" s="16">
        <f>SUM('B-laget'!B17:G17)+SUM('B-laget'!P17:U17)</f>
        <v>839</v>
      </c>
      <c r="J18" s="16">
        <f>SUM('B-laget'!B67:G67)+SUM('B-laget'!P67:U67)</f>
        <v>4</v>
      </c>
      <c r="K18" s="16">
        <f t="shared" si="0"/>
        <v>5871</v>
      </c>
      <c r="L18" s="16">
        <f t="shared" si="1"/>
        <v>31</v>
      </c>
      <c r="M18" s="47">
        <f t="shared" si="2"/>
        <v>189.38709677419354</v>
      </c>
      <c r="N18" s="81"/>
    </row>
    <row r="19" spans="1:14" ht="12.75">
      <c r="A19" s="11">
        <v>15</v>
      </c>
      <c r="B19" s="144" t="s">
        <v>35</v>
      </c>
      <c r="C19" s="16">
        <f>SUM('A-laget'!B42:G42)+SUM('A-laget'!P42:U42)</f>
        <v>0</v>
      </c>
      <c r="D19" s="16">
        <f>SUM('A-laget'!B92:G92)+SUM('A-laget'!P92:U92)</f>
        <v>0</v>
      </c>
      <c r="E19" s="16">
        <f>SUM('F1-laget'!B42:G42)+SUM('F1-laget'!P42:U42)</f>
        <v>4344</v>
      </c>
      <c r="F19" s="16">
        <f>SUM('F1-laget'!B92:G92)+SUM('F1-laget'!P92:U92)</f>
        <v>23</v>
      </c>
      <c r="G19" s="16">
        <f>SUM('F2-laget'!B42:G42)+SUM('F2-laget'!P42:U42)</f>
        <v>769</v>
      </c>
      <c r="H19" s="16">
        <f>SUM('F2-laget'!B92:G92)+SUM('F2-laget'!P92:U92)</f>
        <v>4</v>
      </c>
      <c r="I19" s="16">
        <f>SUM('B-laget'!B42:G42)+SUM('B-laget'!P42:U42)</f>
        <v>0</v>
      </c>
      <c r="J19" s="16">
        <f>SUM('B-laget'!B92:G92)+SUM('B-laget'!P92:U92)</f>
        <v>0</v>
      </c>
      <c r="K19" s="16">
        <f t="shared" si="0"/>
        <v>5113</v>
      </c>
      <c r="L19" s="16">
        <f t="shared" si="1"/>
        <v>27</v>
      </c>
      <c r="M19" s="47">
        <f t="shared" si="2"/>
        <v>189.37037037037038</v>
      </c>
      <c r="N19" s="81"/>
    </row>
    <row r="20" spans="1:14" ht="12.75">
      <c r="A20" s="11">
        <v>16</v>
      </c>
      <c r="B20" s="144" t="s">
        <v>64</v>
      </c>
      <c r="C20" s="16">
        <f>SUM('A-laget'!B4:G4)+SUM('A-laget'!P4:U4)</f>
        <v>1776</v>
      </c>
      <c r="D20" s="16">
        <f>SUM('A-laget'!B54:G54)+SUM('A-laget'!P54:U54)</f>
        <v>10</v>
      </c>
      <c r="E20" s="16">
        <f>SUM('F1-laget'!B4:G4)+SUM('F1-laget'!P4:U4)</f>
        <v>3762</v>
      </c>
      <c r="F20" s="16">
        <f>SUM('F1-laget'!B54:G54)+SUM('F1-laget'!P54:U54)</f>
        <v>20</v>
      </c>
      <c r="G20" s="16">
        <f>SUM('F2-laget'!B4:G4)+SUM('F2-laget'!P4:U4)</f>
        <v>0</v>
      </c>
      <c r="H20" s="16">
        <f>SUM('F2-laget'!B54:G54)+SUM('F2-laget'!P54:U54)</f>
        <v>0</v>
      </c>
      <c r="I20" s="16">
        <f>SUM('B-laget'!B4:G4)+SUM('B-laget'!P4:U4)</f>
        <v>0</v>
      </c>
      <c r="J20" s="16">
        <f>SUM('B-laget'!B54:G54)+SUM('B-laget'!P54:U54)</f>
        <v>0</v>
      </c>
      <c r="K20" s="16">
        <f t="shared" si="0"/>
        <v>5538</v>
      </c>
      <c r="L20" s="16">
        <f t="shared" si="1"/>
        <v>30</v>
      </c>
      <c r="M20" s="47">
        <f t="shared" si="2"/>
        <v>184.6</v>
      </c>
      <c r="N20" s="81"/>
    </row>
    <row r="21" spans="1:14" ht="12.75">
      <c r="A21" s="11">
        <v>17</v>
      </c>
      <c r="B21" s="144" t="s">
        <v>69</v>
      </c>
      <c r="C21" s="16">
        <f>SUM('A-laget'!B28:G28)+SUM('A-laget'!P28:U28)</f>
        <v>0</v>
      </c>
      <c r="D21" s="16">
        <f>SUM('A-laget'!B78:G78)+SUM('A-laget'!P78:U78)</f>
        <v>0</v>
      </c>
      <c r="E21" s="16">
        <f>SUM('F1-laget'!B28:G28)+SUM('F1-laget'!P28:U28)</f>
        <v>0</v>
      </c>
      <c r="F21" s="16">
        <f>SUM('F1-laget'!B78:G78)+SUM('F1-laget'!P78:U78)</f>
        <v>0</v>
      </c>
      <c r="G21" s="16">
        <f>SUM('F2-laget'!B28:G28)+SUM('F2-laget'!P28:U28)</f>
        <v>3039</v>
      </c>
      <c r="H21" s="16">
        <f>SUM('F2-laget'!B78:G78)+SUM('F2-laget'!P78:U78)</f>
        <v>16</v>
      </c>
      <c r="I21" s="16">
        <f>SUM('B-laget'!B28:G28)+SUM('B-laget'!P28:U28)</f>
        <v>1359</v>
      </c>
      <c r="J21" s="16">
        <f>SUM('B-laget'!B78:G78)+SUM('B-laget'!P78:U78)</f>
        <v>8</v>
      </c>
      <c r="K21" s="16">
        <f t="shared" si="0"/>
        <v>4398</v>
      </c>
      <c r="L21" s="16">
        <f t="shared" si="1"/>
        <v>24</v>
      </c>
      <c r="M21" s="47">
        <f t="shared" si="2"/>
        <v>183.25</v>
      </c>
      <c r="N21" s="81"/>
    </row>
    <row r="22" spans="1:14" ht="12.75">
      <c r="A22" s="11">
        <v>18</v>
      </c>
      <c r="B22" s="144" t="s">
        <v>105</v>
      </c>
      <c r="C22" s="16">
        <f>SUM('A-laget'!B43:G43)+SUM('A-laget'!P43:U43)</f>
        <v>1576</v>
      </c>
      <c r="D22" s="16">
        <f>SUM('A-laget'!B93:G93)+SUM('A-laget'!P93:U93)</f>
        <v>9</v>
      </c>
      <c r="E22" s="16">
        <f>SUM('F1-laget'!B43:G43)+SUM('F1-laget'!P43:U43)</f>
        <v>752</v>
      </c>
      <c r="F22" s="16">
        <f>SUM('F1-laget'!B93:G93)+SUM('F1-laget'!P93:U93)</f>
        <v>4</v>
      </c>
      <c r="G22" s="16">
        <f>SUM('F2-laget'!B43:G43)+SUM('F2-laget'!P43:U43)</f>
        <v>1467</v>
      </c>
      <c r="H22" s="16">
        <f>SUM('F2-laget'!B93:G93)+SUM('F2-laget'!P93:U93)</f>
        <v>8</v>
      </c>
      <c r="I22" s="16">
        <f>SUM('B-laget'!B43:G43)+SUM('B-laget'!P43:U43)</f>
        <v>0</v>
      </c>
      <c r="J22" s="16">
        <f>SUM('B-laget'!B93:G93)+SUM('B-laget'!P93:U93)</f>
        <v>0</v>
      </c>
      <c r="K22" s="16">
        <f t="shared" si="0"/>
        <v>3795</v>
      </c>
      <c r="L22" s="16">
        <f t="shared" si="1"/>
        <v>21</v>
      </c>
      <c r="M22" s="47">
        <f t="shared" si="2"/>
        <v>180.71428571428572</v>
      </c>
      <c r="N22" s="81"/>
    </row>
    <row r="23" spans="1:14" ht="12.75">
      <c r="A23" s="11">
        <v>19</v>
      </c>
      <c r="B23" s="144" t="s">
        <v>57</v>
      </c>
      <c r="C23" s="16">
        <f>SUM('A-laget'!B45:G45)+SUM('A-laget'!P45:U45)</f>
        <v>0</v>
      </c>
      <c r="D23" s="16">
        <f>SUM('A-laget'!B95:G95)+SUM('A-laget'!P95:U95)</f>
        <v>0</v>
      </c>
      <c r="E23" s="16">
        <f>SUM('F1-laget'!B45:G45)+SUM('F1-laget'!P45:U45)</f>
        <v>0</v>
      </c>
      <c r="F23" s="16">
        <f>SUM('F1-laget'!B95:G95)+SUM('F1-laget'!P95:U95)</f>
        <v>0</v>
      </c>
      <c r="G23" s="16">
        <f>SUM('F2-laget'!B45:G45)+SUM('F2-laget'!P45:U45)</f>
        <v>1451</v>
      </c>
      <c r="H23" s="16">
        <f>SUM('F2-laget'!B95:G95)+SUM('F2-laget'!P95:U95)</f>
        <v>8</v>
      </c>
      <c r="I23" s="16">
        <f>SUM('B-laget'!B45:G45)+SUM('B-laget'!P45:U45)</f>
        <v>709</v>
      </c>
      <c r="J23" s="16">
        <f>SUM('B-laget'!B95:G95)+SUM('B-laget'!P95:U95)</f>
        <v>4</v>
      </c>
      <c r="K23" s="16">
        <f t="shared" si="0"/>
        <v>2160</v>
      </c>
      <c r="L23" s="16">
        <f t="shared" si="1"/>
        <v>12</v>
      </c>
      <c r="M23" s="47">
        <f t="shared" si="2"/>
        <v>180</v>
      </c>
      <c r="N23" s="81"/>
    </row>
    <row r="24" spans="1:14" ht="12.75">
      <c r="A24" s="11">
        <v>20</v>
      </c>
      <c r="B24" s="144" t="s">
        <v>102</v>
      </c>
      <c r="C24" s="16">
        <f>SUM('A-laget'!B26:G26)+SUM('A-laget'!P26:U26)</f>
        <v>0</v>
      </c>
      <c r="D24" s="16">
        <f>SUM('A-laget'!B76:G76)+SUM('A-laget'!P76:U76)</f>
        <v>0</v>
      </c>
      <c r="E24" s="16">
        <f>SUM('F1-laget'!B26:G26)+SUM('F1-laget'!P26:U26)</f>
        <v>0</v>
      </c>
      <c r="F24" s="16">
        <f>SUM('F1-laget'!B76:G76)+SUM('F1-laget'!P76:U76)</f>
        <v>0</v>
      </c>
      <c r="G24" s="16">
        <f>SUM('F2-laget'!B26:G26)+SUM('F2-laget'!P26:U26)</f>
        <v>1855</v>
      </c>
      <c r="H24" s="16">
        <f>SUM('F2-laget'!B76:G76)+SUM('F2-laget'!P76:U76)</f>
        <v>11</v>
      </c>
      <c r="I24" s="16">
        <f>SUM('B-laget'!B26:G26)+SUM('B-laget'!P26:U26)</f>
        <v>1560</v>
      </c>
      <c r="J24" s="16">
        <f>SUM('B-laget'!B76:G76)+SUM('B-laget'!P76:U76)</f>
        <v>8</v>
      </c>
      <c r="K24" s="16">
        <f t="shared" si="0"/>
        <v>3415</v>
      </c>
      <c r="L24" s="16">
        <f t="shared" si="1"/>
        <v>19</v>
      </c>
      <c r="M24" s="47">
        <f t="shared" si="2"/>
        <v>179.73684210526315</v>
      </c>
      <c r="N24" s="81"/>
    </row>
    <row r="25" spans="1:14" ht="12.75">
      <c r="A25" s="11">
        <v>21</v>
      </c>
      <c r="B25" s="144" t="s">
        <v>106</v>
      </c>
      <c r="C25" s="16">
        <f>SUM('A-laget'!B46:G46)+SUM('A-laget'!P46:U46)</f>
        <v>0</v>
      </c>
      <c r="D25" s="16">
        <f>SUM('A-laget'!B96:G96)+SUM('A-laget'!P96:U96)</f>
        <v>0</v>
      </c>
      <c r="E25" s="16">
        <f>SUM('F1-laget'!B46:G46)+SUM('F1-laget'!P46:U46)</f>
        <v>0</v>
      </c>
      <c r="F25" s="16">
        <f>SUM('F1-laget'!B96:G96)+SUM('F1-laget'!P96:U96)</f>
        <v>0</v>
      </c>
      <c r="G25" s="16">
        <f>SUM('F2-laget'!B46:G46)+SUM('F2-laget'!P46:U46)</f>
        <v>2192</v>
      </c>
      <c r="H25" s="16">
        <f>SUM('F2-laget'!B96:G96)+SUM('F2-laget'!P96:U96)</f>
        <v>12</v>
      </c>
      <c r="I25" s="16">
        <f>SUM('B-laget'!B46:G46)+SUM('B-laget'!P46:U46)</f>
        <v>2830</v>
      </c>
      <c r="J25" s="16">
        <f>SUM('B-laget'!B96:G96)+SUM('B-laget'!P96:U96)</f>
        <v>16</v>
      </c>
      <c r="K25" s="16">
        <f t="shared" si="0"/>
        <v>5022</v>
      </c>
      <c r="L25" s="16">
        <f t="shared" si="1"/>
        <v>28</v>
      </c>
      <c r="M25" s="47">
        <f t="shared" si="2"/>
        <v>179.35714285714286</v>
      </c>
      <c r="N25" s="81"/>
    </row>
    <row r="26" spans="1:14" ht="12.75">
      <c r="A26" s="11">
        <v>22</v>
      </c>
      <c r="B26" s="144" t="s">
        <v>54</v>
      </c>
      <c r="C26" s="16">
        <f>SUM('A-laget'!B10:G10)+SUM('A-laget'!P10:U10)</f>
        <v>0</v>
      </c>
      <c r="D26" s="16">
        <f>SUM('A-laget'!B60:G60)+SUM('A-laget'!P60:U60)</f>
        <v>0</v>
      </c>
      <c r="E26" s="16">
        <f>SUM('F1-laget'!B10:G10)+SUM('F1-laget'!P10:U10)</f>
        <v>3795</v>
      </c>
      <c r="F26" s="16">
        <f>SUM('F1-laget'!B60:G60)+SUM('F1-laget'!P60:U60)</f>
        <v>21</v>
      </c>
      <c r="G26" s="16">
        <f>SUM('F2-laget'!B10:G10)+SUM('F2-laget'!P10:U10)</f>
        <v>4103</v>
      </c>
      <c r="H26" s="16">
        <f>SUM('F2-laget'!B60:G60)+SUM('F2-laget'!P60:U60)</f>
        <v>23</v>
      </c>
      <c r="I26" s="16">
        <f>SUM('B-laget'!B10:G10)+SUM('B-laget'!P10:U10)</f>
        <v>2132</v>
      </c>
      <c r="J26" s="16">
        <f>SUM('B-laget'!B60:G60)+SUM('B-laget'!P60:U60)</f>
        <v>12</v>
      </c>
      <c r="K26" s="16">
        <f t="shared" si="0"/>
        <v>10030</v>
      </c>
      <c r="L26" s="16">
        <f t="shared" si="1"/>
        <v>56</v>
      </c>
      <c r="M26" s="47">
        <f t="shared" si="2"/>
        <v>179.10714285714286</v>
      </c>
      <c r="N26" s="81"/>
    </row>
    <row r="27" spans="1:14" ht="12.75">
      <c r="A27" s="11">
        <v>23</v>
      </c>
      <c r="B27" s="144" t="s">
        <v>107</v>
      </c>
      <c r="C27" s="16">
        <f>SUM('A-laget'!B34:G34)+SUM('A-laget'!P34:U34)</f>
        <v>0</v>
      </c>
      <c r="D27" s="16">
        <f>SUM('A-laget'!B84:G84)+SUM('A-laget'!P84:U84)</f>
        <v>0</v>
      </c>
      <c r="E27" s="16">
        <f>SUM('F1-laget'!B34:G34)+SUM('F1-laget'!P34:U34)</f>
        <v>4697</v>
      </c>
      <c r="F27" s="16">
        <f>SUM('F1-laget'!B84:G84)+SUM('F1-laget'!P84:U84)</f>
        <v>26</v>
      </c>
      <c r="G27" s="16">
        <f>SUM('F2-laget'!B34:G34)+SUM('F2-laget'!P34:U34)</f>
        <v>1795</v>
      </c>
      <c r="H27" s="16">
        <f>SUM('F2-laget'!B84:G84)+SUM('F2-laget'!P84:U84)</f>
        <v>10</v>
      </c>
      <c r="I27" s="16">
        <f>SUM('B-laget'!B34:G34)+SUM('B-laget'!P34:U34)</f>
        <v>1386</v>
      </c>
      <c r="J27" s="16">
        <f>SUM('B-laget'!B84:G84)+SUM('B-laget'!P84:U84)</f>
        <v>8</v>
      </c>
      <c r="K27" s="16">
        <f t="shared" si="0"/>
        <v>7878</v>
      </c>
      <c r="L27" s="16">
        <f t="shared" si="1"/>
        <v>44</v>
      </c>
      <c r="M27" s="47">
        <f t="shared" si="2"/>
        <v>179.04545454545453</v>
      </c>
      <c r="N27" s="81"/>
    </row>
    <row r="28" spans="1:14" ht="12.75">
      <c r="A28" s="11">
        <v>24</v>
      </c>
      <c r="B28" s="144" t="s">
        <v>70</v>
      </c>
      <c r="C28" s="16">
        <f>SUM('A-laget'!B30:G30)+SUM('A-laget'!P30:U30)</f>
        <v>0</v>
      </c>
      <c r="D28" s="16">
        <f>SUM('A-laget'!B80:G80)+SUM('A-laget'!P80:U80)</f>
        <v>0</v>
      </c>
      <c r="E28" s="16">
        <f>SUM('F1-laget'!B30:G30)+SUM('F1-laget'!P30:U30)</f>
        <v>0</v>
      </c>
      <c r="F28" s="16">
        <f>SUM('F1-laget'!B80:G80)+SUM('F1-laget'!P80:U80)</f>
        <v>0</v>
      </c>
      <c r="G28" s="16">
        <f>SUM('F2-laget'!B30:G30)+SUM('F2-laget'!P30:U30)</f>
        <v>4998</v>
      </c>
      <c r="H28" s="16">
        <f>SUM('F2-laget'!B80:G80)+SUM('F2-laget'!P80:U80)</f>
        <v>28</v>
      </c>
      <c r="I28" s="16">
        <f>SUM('B-laget'!B30:G30)+SUM('B-laget'!P30:U30)</f>
        <v>730</v>
      </c>
      <c r="J28" s="16">
        <f>SUM('B-laget'!B80:G80)+SUM('B-laget'!P80:U80)</f>
        <v>4</v>
      </c>
      <c r="K28" s="16">
        <f t="shared" si="0"/>
        <v>5728</v>
      </c>
      <c r="L28" s="16">
        <f t="shared" si="1"/>
        <v>32</v>
      </c>
      <c r="M28" s="47">
        <f t="shared" si="2"/>
        <v>179</v>
      </c>
      <c r="N28" s="81"/>
    </row>
    <row r="29" spans="1:14" ht="12.75">
      <c r="A29" s="11">
        <v>25</v>
      </c>
      <c r="B29" s="144" t="s">
        <v>32</v>
      </c>
      <c r="C29" s="16">
        <f>SUM('A-laget'!B12:G12)+SUM('A-laget'!P12:U12)</f>
        <v>0</v>
      </c>
      <c r="D29" s="16">
        <f>SUM('A-laget'!B62:G62)+SUM('A-laget'!P62:U62)</f>
        <v>0</v>
      </c>
      <c r="E29" s="16">
        <f>SUM('F1-laget'!B12:G12)+SUM('F1-laget'!P12:U12)</f>
        <v>393</v>
      </c>
      <c r="F29" s="16">
        <f>SUM('F1-laget'!B62:G62)+SUM('F1-laget'!P62:U62)</f>
        <v>2</v>
      </c>
      <c r="G29" s="16">
        <f>SUM('F2-laget'!B12:G12)+SUM('F2-laget'!P12:U12)</f>
        <v>3507</v>
      </c>
      <c r="H29" s="16">
        <f>SUM('F2-laget'!B62:G62)+SUM('F2-laget'!P62:U62)</f>
        <v>20</v>
      </c>
      <c r="I29" s="16">
        <f>SUM('B-laget'!B12:G12)+SUM('B-laget'!P12:U12)</f>
        <v>637</v>
      </c>
      <c r="J29" s="16">
        <f>SUM('B-laget'!B62:G62)+SUM('B-laget'!P62:U62)</f>
        <v>4</v>
      </c>
      <c r="K29" s="16">
        <f t="shared" si="0"/>
        <v>4537</v>
      </c>
      <c r="L29" s="16">
        <f t="shared" si="1"/>
        <v>26</v>
      </c>
      <c r="M29" s="47">
        <f t="shared" si="2"/>
        <v>174.5</v>
      </c>
      <c r="N29" s="81"/>
    </row>
    <row r="30" spans="1:14" ht="12.75">
      <c r="A30" s="11">
        <v>26</v>
      </c>
      <c r="B30" s="144" t="s">
        <v>76</v>
      </c>
      <c r="C30" s="16">
        <f>SUM('A-laget'!B41:G41)+SUM('A-laget'!P41:U41)</f>
        <v>0</v>
      </c>
      <c r="D30" s="16">
        <f>SUM('A-laget'!B91:G91)+SUM('A-laget'!P91:U91)</f>
        <v>0</v>
      </c>
      <c r="E30" s="16">
        <f>SUM('F1-laget'!B41:G41)+SUM('F1-laget'!P41:U41)</f>
        <v>5060</v>
      </c>
      <c r="F30" s="16">
        <f>SUM('F1-laget'!B91:G91)+SUM('F1-laget'!P91:U91)</f>
        <v>29</v>
      </c>
      <c r="G30" s="16">
        <f>SUM('F2-laget'!B41:G41)+SUM('F2-laget'!P41:U41)</f>
        <v>0</v>
      </c>
      <c r="H30" s="16">
        <f>SUM('F2-laget'!B91:G91)+SUM('F2-laget'!P91:U91)</f>
        <v>0</v>
      </c>
      <c r="I30" s="16">
        <f>SUM('B-laget'!B41:G41)+SUM('B-laget'!P41:U41)</f>
        <v>0</v>
      </c>
      <c r="J30" s="16">
        <f>SUM('B-laget'!B91:G91)+SUM('B-laget'!P91:U91)</f>
        <v>0</v>
      </c>
      <c r="K30" s="16">
        <f t="shared" si="0"/>
        <v>5060</v>
      </c>
      <c r="L30" s="16">
        <f t="shared" si="1"/>
        <v>29</v>
      </c>
      <c r="M30" s="47">
        <f t="shared" si="2"/>
        <v>174.48275862068965</v>
      </c>
      <c r="N30" s="81"/>
    </row>
    <row r="31" spans="1:14" ht="12.75">
      <c r="A31" s="11">
        <v>27</v>
      </c>
      <c r="B31" s="144" t="s">
        <v>56</v>
      </c>
      <c r="C31" s="16">
        <f>SUM('A-laget'!B25:G25)+SUM('A-laget'!P25:U25)</f>
        <v>0</v>
      </c>
      <c r="D31" s="16">
        <f>SUM('A-laget'!B75:G75)+SUM('A-laget'!P75:U75)</f>
        <v>0</v>
      </c>
      <c r="E31" s="16">
        <f>SUM('F1-laget'!B25:G25)+SUM('F1-laget'!P25:U25)</f>
        <v>0</v>
      </c>
      <c r="F31" s="16">
        <f>SUM('F1-laget'!B75:G75)+SUM('F1-laget'!P75:U75)</f>
        <v>0</v>
      </c>
      <c r="G31" s="16">
        <f>SUM('F2-laget'!B25:G25)+SUM('F2-laget'!P25:U25)</f>
        <v>6303</v>
      </c>
      <c r="H31" s="16">
        <f>SUM('F2-laget'!B75:G75)+SUM('F2-laget'!P75:U75)</f>
        <v>36</v>
      </c>
      <c r="I31" s="16">
        <f>SUM('B-laget'!B25:G25)+SUM('B-laget'!P25:U25)</f>
        <v>2414</v>
      </c>
      <c r="J31" s="16">
        <f>SUM('B-laget'!B75:G75)+SUM('B-laget'!P75:U75)</f>
        <v>14</v>
      </c>
      <c r="K31" s="16">
        <f t="shared" si="0"/>
        <v>8717</v>
      </c>
      <c r="L31" s="16">
        <f t="shared" si="1"/>
        <v>50</v>
      </c>
      <c r="M31" s="47">
        <f t="shared" si="2"/>
        <v>174.34</v>
      </c>
      <c r="N31" s="81"/>
    </row>
    <row r="32" spans="1:14" ht="12.75">
      <c r="A32" s="11">
        <v>28</v>
      </c>
      <c r="B32" s="144" t="s">
        <v>36</v>
      </c>
      <c r="C32" s="16">
        <f>SUM('A-laget'!B47:G47)+SUM('A-laget'!P47:U47)</f>
        <v>183</v>
      </c>
      <c r="D32" s="16">
        <f>SUM('A-laget'!B97:G97)+SUM('A-laget'!P97:U97)</f>
        <v>1</v>
      </c>
      <c r="E32" s="16">
        <f>SUM('F1-laget'!B47:G47)+SUM('F1-laget'!P47:U47)</f>
        <v>0</v>
      </c>
      <c r="F32" s="16">
        <f>SUM('F1-laget'!B97:G97)+SUM('F1-laget'!P97:U97)</f>
        <v>0</v>
      </c>
      <c r="G32" s="16">
        <f>SUM('F2-laget'!B47:G47)+SUM('F2-laget'!P47:U47)</f>
        <v>0</v>
      </c>
      <c r="H32" s="16">
        <f>SUM('F2-laget'!B97:G97)+SUM('F2-laget'!P97:U97)</f>
        <v>0</v>
      </c>
      <c r="I32" s="16">
        <f>SUM('B-laget'!B47:G47)+SUM('B-laget'!P47:U47)</f>
        <v>4138</v>
      </c>
      <c r="J32" s="16">
        <f>SUM('B-laget'!B97:G97)+SUM('B-laget'!P97:U97)</f>
        <v>24</v>
      </c>
      <c r="K32" s="16">
        <f t="shared" si="0"/>
        <v>4321</v>
      </c>
      <c r="L32" s="16">
        <f t="shared" si="1"/>
        <v>25</v>
      </c>
      <c r="M32" s="47">
        <f t="shared" si="2"/>
        <v>172.84</v>
      </c>
      <c r="N32" s="81"/>
    </row>
    <row r="33" spans="1:14" ht="12.75">
      <c r="A33" s="11">
        <v>29</v>
      </c>
      <c r="B33" s="144" t="s">
        <v>104</v>
      </c>
      <c r="C33" s="16">
        <f>SUM('A-laget'!B38:G38)+SUM('A-laget'!P38:U38)</f>
        <v>0</v>
      </c>
      <c r="D33" s="16">
        <f>SUM('A-laget'!B88:G88)+SUM('A-laget'!P88:U88)</f>
        <v>0</v>
      </c>
      <c r="E33" s="16">
        <f>SUM('F1-laget'!B38:G38)+SUM('F1-laget'!P38:U38)</f>
        <v>2592</v>
      </c>
      <c r="F33" s="16">
        <f>SUM('F1-laget'!B88:G88)+SUM('F1-laget'!P88:U88)</f>
        <v>15</v>
      </c>
      <c r="G33" s="16">
        <f>SUM('F2-laget'!B38:G38)+SUM('F2-laget'!P38:U38)</f>
        <v>1181</v>
      </c>
      <c r="H33" s="16">
        <f>SUM('F2-laget'!B88:G88)+SUM('F2-laget'!P88:U88)</f>
        <v>7</v>
      </c>
      <c r="I33" s="16">
        <f>SUM('B-laget'!B38:G38)+SUM('B-laget'!P38:U38)</f>
        <v>0</v>
      </c>
      <c r="J33" s="16">
        <f>SUM('B-laget'!B88:G88)+SUM('B-laget'!P88:U88)</f>
        <v>0</v>
      </c>
      <c r="K33" s="16">
        <f t="shared" si="0"/>
        <v>3773</v>
      </c>
      <c r="L33" s="16">
        <f t="shared" si="1"/>
        <v>22</v>
      </c>
      <c r="M33" s="47">
        <f t="shared" si="2"/>
        <v>171.5</v>
      </c>
      <c r="N33" s="81"/>
    </row>
    <row r="34" spans="1:14" ht="12.75">
      <c r="A34" s="11">
        <v>30</v>
      </c>
      <c r="B34" s="144" t="s">
        <v>72</v>
      </c>
      <c r="C34" s="16">
        <f>SUM('A-laget'!B32:G32)+SUM('A-laget'!P32:U32)</f>
        <v>0</v>
      </c>
      <c r="D34" s="16">
        <f>SUM('A-laget'!B82:G82)+SUM('A-laget'!P82:U82)</f>
        <v>0</v>
      </c>
      <c r="E34" s="16">
        <f>SUM('F1-laget'!B32:G32)+SUM('F1-laget'!P32:U32)</f>
        <v>0</v>
      </c>
      <c r="F34" s="16">
        <f>SUM('F1-laget'!B82:G82)+SUM('F1-laget'!P82:U82)</f>
        <v>0</v>
      </c>
      <c r="G34" s="16">
        <f>SUM('F2-laget'!B32:G32)+SUM('F2-laget'!P32:U32)</f>
        <v>5157</v>
      </c>
      <c r="H34" s="16">
        <f>SUM('F2-laget'!B82:G82)+SUM('F2-laget'!P82:U82)</f>
        <v>30</v>
      </c>
      <c r="I34" s="16">
        <f>SUM('B-laget'!B32:G32)+SUM('B-laget'!P32:U32)</f>
        <v>1353</v>
      </c>
      <c r="J34" s="16">
        <f>SUM('B-laget'!B82:G82)+SUM('B-laget'!P82:U82)</f>
        <v>8</v>
      </c>
      <c r="K34" s="16">
        <f t="shared" si="0"/>
        <v>6510</v>
      </c>
      <c r="L34" s="16">
        <f t="shared" si="1"/>
        <v>38</v>
      </c>
      <c r="M34" s="47">
        <f t="shared" si="2"/>
        <v>171.31578947368422</v>
      </c>
      <c r="N34" s="81"/>
    </row>
    <row r="35" spans="1:14" ht="12.75">
      <c r="A35" s="11">
        <v>31</v>
      </c>
      <c r="B35" s="144" t="s">
        <v>47</v>
      </c>
      <c r="C35" s="16">
        <f>SUM('A-laget'!B39:G39)+SUM('A-laget'!P39:U39)</f>
        <v>0</v>
      </c>
      <c r="D35" s="16">
        <f>SUM('A-laget'!B89:G89)+SUM('A-laget'!P89:U89)</f>
        <v>0</v>
      </c>
      <c r="E35" s="16">
        <f>SUM('F1-laget'!B39:G39)+SUM('F1-laget'!P39:U39)</f>
        <v>0</v>
      </c>
      <c r="F35" s="16">
        <f>SUM('F1-laget'!B89:G89)+SUM('F1-laget'!P89:U89)</f>
        <v>0</v>
      </c>
      <c r="G35" s="16">
        <f>SUM('F2-laget'!B39:G39)+SUM('F2-laget'!P39:U39)</f>
        <v>4102</v>
      </c>
      <c r="H35" s="16">
        <f>SUM('F2-laget'!B89:G89)+SUM('F2-laget'!P89:U89)</f>
        <v>24</v>
      </c>
      <c r="I35" s="16">
        <f>SUM('B-laget'!B39:G39)+SUM('B-laget'!P39:U39)</f>
        <v>2061</v>
      </c>
      <c r="J35" s="16">
        <f>SUM('B-laget'!B89:G89)+SUM('B-laget'!P89:U89)</f>
        <v>12</v>
      </c>
      <c r="K35" s="16">
        <f t="shared" si="0"/>
        <v>6163</v>
      </c>
      <c r="L35" s="16">
        <f t="shared" si="1"/>
        <v>36</v>
      </c>
      <c r="M35" s="47">
        <f t="shared" si="2"/>
        <v>171.19444444444446</v>
      </c>
      <c r="N35" s="81"/>
    </row>
    <row r="36" spans="1:14" ht="12.75">
      <c r="A36" s="11">
        <v>32</v>
      </c>
      <c r="B36" s="144" t="s">
        <v>33</v>
      </c>
      <c r="C36" s="16">
        <f>SUM('A-laget'!B19:G19)+SUM('A-laget'!P19:U19)</f>
        <v>0</v>
      </c>
      <c r="D36" s="16">
        <f>SUM('A-laget'!B69:G69)+SUM('A-laget'!P69:U69)</f>
        <v>0</v>
      </c>
      <c r="E36" s="16">
        <f>SUM('F1-laget'!B19:G19)+SUM('F1-laget'!P19:U19)</f>
        <v>0</v>
      </c>
      <c r="F36" s="16">
        <f>SUM('F1-laget'!B69:G69)+SUM('F1-laget'!P69:U69)</f>
        <v>0</v>
      </c>
      <c r="G36" s="16">
        <f>SUM('F2-laget'!B19:G19)+SUM('F2-laget'!P19:U19)</f>
        <v>4780</v>
      </c>
      <c r="H36" s="16">
        <f>SUM('F2-laget'!B69:G69)+SUM('F2-laget'!P69:U69)</f>
        <v>28</v>
      </c>
      <c r="I36" s="16">
        <f>SUM('B-laget'!B19:G19)+SUM('B-laget'!P19:U19)</f>
        <v>689</v>
      </c>
      <c r="J36" s="16">
        <f>SUM('B-laget'!B69:G69)+SUM('B-laget'!P69:U69)</f>
        <v>4</v>
      </c>
      <c r="K36" s="16">
        <f t="shared" si="0"/>
        <v>5469</v>
      </c>
      <c r="L36" s="16">
        <f t="shared" si="1"/>
        <v>32</v>
      </c>
      <c r="M36" s="47">
        <f t="shared" si="2"/>
        <v>170.90625</v>
      </c>
      <c r="N36" s="81"/>
    </row>
    <row r="37" spans="1:14" ht="12.75">
      <c r="A37" s="11">
        <v>33</v>
      </c>
      <c r="B37" s="144" t="s">
        <v>39</v>
      </c>
      <c r="C37" s="16">
        <f>SUM('A-laget'!B40:G40)+SUM('A-laget'!P40:U40)</f>
        <v>0</v>
      </c>
      <c r="D37" s="16">
        <f>SUM('A-laget'!B90:G90)+SUM('A-laget'!P90:U90)</f>
        <v>0</v>
      </c>
      <c r="E37" s="16">
        <f>SUM('F1-laget'!B40:G40)+SUM('F1-laget'!P40:U40)</f>
        <v>673</v>
      </c>
      <c r="F37" s="16">
        <f>SUM('F1-laget'!B90:G90)+SUM('F1-laget'!P90:U90)</f>
        <v>4</v>
      </c>
      <c r="G37" s="16">
        <f>SUM('F2-laget'!B40:G40)+SUM('F2-laget'!P40:U40)</f>
        <v>1293</v>
      </c>
      <c r="H37" s="16">
        <f>SUM('F2-laget'!B90:G90)+SUM('F2-laget'!P90:U90)</f>
        <v>8</v>
      </c>
      <c r="I37" s="16">
        <f>SUM('B-laget'!B40:G40)+SUM('B-laget'!P40:U40)</f>
        <v>2950</v>
      </c>
      <c r="J37" s="16">
        <f>SUM('B-laget'!B90:G90)+SUM('B-laget'!P90:U90)</f>
        <v>17</v>
      </c>
      <c r="K37" s="16">
        <f t="shared" si="0"/>
        <v>4916</v>
      </c>
      <c r="L37" s="16">
        <f t="shared" si="1"/>
        <v>29</v>
      </c>
      <c r="M37" s="47">
        <f t="shared" si="2"/>
        <v>169.51724137931035</v>
      </c>
      <c r="N37" s="81"/>
    </row>
    <row r="38" spans="1:14" ht="12.75">
      <c r="A38" s="11">
        <v>34</v>
      </c>
      <c r="B38" s="144" t="s">
        <v>96</v>
      </c>
      <c r="C38" s="16">
        <f>SUM('A-laget'!B5:G5)+SUM('A-laget'!P5:U5)</f>
        <v>0</v>
      </c>
      <c r="D38" s="16">
        <f>SUM('A-laget'!B55:G55)+SUM('A-laget'!P55:U55)</f>
        <v>0</v>
      </c>
      <c r="E38" s="16">
        <f>SUM('F1-laget'!B5:G5)+SUM('F1-laget'!P5:U5)</f>
        <v>0</v>
      </c>
      <c r="F38" s="16">
        <f>SUM('F1-laget'!B55:G55)+SUM('F1-laget'!P55:U55)</f>
        <v>0</v>
      </c>
      <c r="G38" s="16">
        <f>SUM('F2-laget'!B5:G5)+SUM('F2-laget'!P5:U5)</f>
        <v>4599</v>
      </c>
      <c r="H38" s="16">
        <f>SUM('F2-laget'!B55:G55)+SUM('F2-laget'!P55:U55)</f>
        <v>28</v>
      </c>
      <c r="I38" s="16">
        <f>SUM('B-laget'!B5:G5)+SUM('B-laget'!P5:U5)</f>
        <v>2044</v>
      </c>
      <c r="J38" s="16">
        <f>SUM('B-laget'!B55:G55)+SUM('B-laget'!P55:U55)</f>
        <v>12</v>
      </c>
      <c r="K38" s="16">
        <f t="shared" si="0"/>
        <v>6643</v>
      </c>
      <c r="L38" s="16">
        <f t="shared" si="1"/>
        <v>40</v>
      </c>
      <c r="M38" s="47">
        <f t="shared" si="2"/>
        <v>166.075</v>
      </c>
      <c r="N38" s="81"/>
    </row>
    <row r="39" spans="1:14" ht="12.75">
      <c r="A39" s="11">
        <v>35</v>
      </c>
      <c r="B39" s="144" t="s">
        <v>67</v>
      </c>
      <c r="C39" s="16">
        <f>SUM('A-laget'!B15:G15)+SUM('A-laget'!P15:U15)</f>
        <v>178</v>
      </c>
      <c r="D39" s="16">
        <f>SUM('A-laget'!B65:G65)+SUM('A-laget'!P65:U65)</f>
        <v>1</v>
      </c>
      <c r="E39" s="16">
        <f>SUM('F1-laget'!B15:G15)+SUM('F1-laget'!P15:U15)</f>
        <v>180</v>
      </c>
      <c r="F39" s="16">
        <f>SUM('F1-laget'!B65:G65)+SUM('F1-laget'!P65:U65)</f>
        <v>1</v>
      </c>
      <c r="G39" s="16">
        <f>SUM('F2-laget'!B15:G15)+SUM('F2-laget'!P15:U15)</f>
        <v>636</v>
      </c>
      <c r="H39" s="16">
        <f>SUM('F2-laget'!B65:G65)+SUM('F2-laget'!P65:U65)</f>
        <v>4</v>
      </c>
      <c r="I39" s="16">
        <f>SUM('B-laget'!B15:G15)+SUM('B-laget'!P15:U15)</f>
        <v>5804</v>
      </c>
      <c r="J39" s="16">
        <f>SUM('B-laget'!B65:G65)+SUM('B-laget'!P65:U65)</f>
        <v>36</v>
      </c>
      <c r="K39" s="16">
        <f t="shared" si="0"/>
        <v>6798</v>
      </c>
      <c r="L39" s="16">
        <f t="shared" si="1"/>
        <v>42</v>
      </c>
      <c r="M39" s="47">
        <f t="shared" si="2"/>
        <v>161.85714285714286</v>
      </c>
      <c r="N39" s="81"/>
    </row>
    <row r="40" spans="1:14" ht="12.75">
      <c r="A40" s="11">
        <v>36</v>
      </c>
      <c r="B40" s="144" t="s">
        <v>103</v>
      </c>
      <c r="C40" s="16">
        <f>SUM('A-laget'!B29:G29)+SUM('A-laget'!P29:U29)</f>
        <v>0</v>
      </c>
      <c r="D40" s="16">
        <f>SUM('A-laget'!B79:G79)+SUM('A-laget'!P79:U79)</f>
        <v>0</v>
      </c>
      <c r="E40" s="16">
        <f>SUM('F1-laget'!B29:G29)+SUM('F1-laget'!P29:U29)</f>
        <v>0</v>
      </c>
      <c r="F40" s="16">
        <f>SUM('F1-laget'!B79:G79)+SUM('F1-laget'!P79:U79)</f>
        <v>0</v>
      </c>
      <c r="G40" s="16">
        <f>SUM('F2-laget'!B29:G29)+SUM('F2-laget'!P29:U29)</f>
        <v>606</v>
      </c>
      <c r="H40" s="16">
        <f>SUM('F2-laget'!B79:G79)+SUM('F2-laget'!P79:U79)</f>
        <v>4</v>
      </c>
      <c r="I40" s="16">
        <f>SUM('B-laget'!B29:G29)+SUM('B-laget'!P29:U29)</f>
        <v>4730</v>
      </c>
      <c r="J40" s="16">
        <f>SUM('B-laget'!B79:G79)+SUM('B-laget'!P79:U79)</f>
        <v>29</v>
      </c>
      <c r="K40" s="16">
        <f t="shared" si="0"/>
        <v>5336</v>
      </c>
      <c r="L40" s="16">
        <f t="shared" si="1"/>
        <v>33</v>
      </c>
      <c r="M40" s="47">
        <f t="shared" si="2"/>
        <v>161.6969696969697</v>
      </c>
      <c r="N40" s="81"/>
    </row>
    <row r="41" spans="1:14" ht="12.75">
      <c r="A41" s="11">
        <v>37</v>
      </c>
      <c r="B41" s="144" t="s">
        <v>38</v>
      </c>
      <c r="C41" s="16">
        <f>SUM('A-laget'!B23:G23)+SUM('A-laget'!P23:U23)</f>
        <v>0</v>
      </c>
      <c r="D41" s="16">
        <f>SUM('A-laget'!B73:G73)+SUM('A-laget'!P73:U73)</f>
        <v>0</v>
      </c>
      <c r="E41" s="16">
        <f>SUM('F1-laget'!B23:G23)+SUM('F1-laget'!P23:U23)</f>
        <v>644</v>
      </c>
      <c r="F41" s="16">
        <f>SUM('F1-laget'!B73:G73)+SUM('F1-laget'!P73:U73)</f>
        <v>4</v>
      </c>
      <c r="G41" s="16">
        <f>SUM('F2-laget'!B23:G23)+SUM('F2-laget'!P23:U23)</f>
        <v>0</v>
      </c>
      <c r="H41" s="16">
        <f>SUM('F2-laget'!B73:G73)+SUM('F2-laget'!P73:U73)</f>
        <v>0</v>
      </c>
      <c r="I41" s="16">
        <f>SUM('B-laget'!B23:G23)+SUM('B-laget'!P23:U23)</f>
        <v>0</v>
      </c>
      <c r="J41" s="16">
        <f>SUM('B-laget'!B73:G73)+SUM('B-laget'!P73:U73)</f>
        <v>0</v>
      </c>
      <c r="K41" s="16">
        <f t="shared" si="0"/>
        <v>644</v>
      </c>
      <c r="L41" s="16">
        <f t="shared" si="1"/>
        <v>4</v>
      </c>
      <c r="M41" s="47">
        <f t="shared" si="2"/>
        <v>161</v>
      </c>
      <c r="N41" s="81"/>
    </row>
    <row r="42" spans="1:14" ht="12.75">
      <c r="A42" s="11">
        <v>38</v>
      </c>
      <c r="B42" s="144" t="s">
        <v>9</v>
      </c>
      <c r="C42" s="16">
        <f>SUM('A-laget'!B24:G24)+SUM('A-laget'!P24:U24)</f>
        <v>0</v>
      </c>
      <c r="D42" s="16">
        <f>SUM('A-laget'!B74:G74)+SUM('A-laget'!P74:U74)</f>
        <v>0</v>
      </c>
      <c r="E42" s="16">
        <f>SUM('F1-laget'!B24:G24)+SUM('F1-laget'!P24:U24)</f>
        <v>0</v>
      </c>
      <c r="F42" s="16">
        <f>SUM('F1-laget'!B74:G74)+SUM('F1-laget'!P74:U74)</f>
        <v>0</v>
      </c>
      <c r="G42" s="16">
        <f>SUM('F2-laget'!B24:G24)+SUM('F2-laget'!P24:U24)</f>
        <v>901</v>
      </c>
      <c r="H42" s="16">
        <f>SUM('F2-laget'!B74:G74)+SUM('F2-laget'!P74:U74)</f>
        <v>6</v>
      </c>
      <c r="I42" s="16">
        <f>SUM('B-laget'!B24:G24)+SUM('B-laget'!P24:U24)</f>
        <v>3246</v>
      </c>
      <c r="J42" s="16">
        <f>SUM('B-laget'!B74:G74)+SUM('B-laget'!P74:U74)</f>
        <v>20</v>
      </c>
      <c r="K42" s="16">
        <f t="shared" si="0"/>
        <v>4147</v>
      </c>
      <c r="L42" s="16">
        <f t="shared" si="1"/>
        <v>26</v>
      </c>
      <c r="M42" s="47">
        <f t="shared" si="2"/>
        <v>159.5</v>
      </c>
      <c r="N42" s="81"/>
    </row>
    <row r="43" spans="1:14" ht="12.75">
      <c r="A43" s="11">
        <v>39</v>
      </c>
      <c r="B43" s="144" t="s">
        <v>45</v>
      </c>
      <c r="C43" s="16">
        <f>SUM('A-laget'!B7:G7)+SUM('A-laget'!P7:U7)</f>
        <v>0</v>
      </c>
      <c r="D43" s="16">
        <f>SUM('A-laget'!B57:G57)+SUM('A-laget'!P57:U57)</f>
        <v>0</v>
      </c>
      <c r="E43" s="16">
        <f>SUM('F1-laget'!B7:G7)+SUM('F1-laget'!P7:U7)</f>
        <v>0</v>
      </c>
      <c r="F43" s="16">
        <f>SUM('F1-laget'!B57:G57)+SUM('F1-laget'!P57:U57)</f>
        <v>0</v>
      </c>
      <c r="G43" s="16">
        <f>SUM('F2-laget'!B7:G7)+SUM('F2-laget'!P7:U7)</f>
        <v>0</v>
      </c>
      <c r="H43" s="16">
        <f>SUM('F2-laget'!B57:G57)+SUM('F2-laget'!P57:U57)</f>
        <v>0</v>
      </c>
      <c r="I43" s="16">
        <f>SUM('B-laget'!B7:G7)+SUM('B-laget'!P7:U7)</f>
        <v>4594</v>
      </c>
      <c r="J43" s="16">
        <f>SUM('B-laget'!B57:G57)+SUM('B-laget'!P57:U57)</f>
        <v>30</v>
      </c>
      <c r="K43" s="16">
        <f t="shared" si="0"/>
        <v>4594</v>
      </c>
      <c r="L43" s="16">
        <f t="shared" si="1"/>
        <v>30</v>
      </c>
      <c r="M43" s="47">
        <f t="shared" si="2"/>
        <v>153.13333333333333</v>
      </c>
      <c r="N43" s="81"/>
    </row>
    <row r="44" spans="1:14" ht="12.75">
      <c r="A44" s="11">
        <v>40</v>
      </c>
      <c r="B44" s="144" t="s">
        <v>101</v>
      </c>
      <c r="C44" s="16">
        <f>SUM('A-laget'!B22:G22)+SUM('A-laget'!P22:U22)</f>
        <v>0</v>
      </c>
      <c r="D44" s="16">
        <f>SUM('A-laget'!B72:G72)+SUM('A-laget'!P72:U72)</f>
        <v>0</v>
      </c>
      <c r="E44" s="16">
        <f>SUM('F1-laget'!B22:G22)+SUM('F1-laget'!P22:U22)</f>
        <v>0</v>
      </c>
      <c r="F44" s="16">
        <f>SUM('F1-laget'!B72:G72)+SUM('F1-laget'!P72:U72)</f>
        <v>0</v>
      </c>
      <c r="G44" s="16">
        <f>SUM('F2-laget'!B22:G22)+SUM('F2-laget'!P22:U22)</f>
        <v>128</v>
      </c>
      <c r="H44" s="16">
        <f>SUM('F2-laget'!B72:G72)+SUM('F2-laget'!P72:U72)</f>
        <v>1</v>
      </c>
      <c r="I44" s="16">
        <f>SUM('B-laget'!B22:G22)+SUM('B-laget'!P22:U22)</f>
        <v>5144</v>
      </c>
      <c r="J44" s="16">
        <f>SUM('B-laget'!B72:G72)+SUM('B-laget'!P72:U72)</f>
        <v>34</v>
      </c>
      <c r="K44" s="16">
        <f t="shared" si="0"/>
        <v>5272</v>
      </c>
      <c r="L44" s="16">
        <f t="shared" si="1"/>
        <v>35</v>
      </c>
      <c r="M44" s="47">
        <f t="shared" si="2"/>
        <v>150.62857142857143</v>
      </c>
      <c r="N44" s="81"/>
    </row>
    <row r="45" spans="1:14" ht="12.75">
      <c r="A45" s="11">
        <v>41</v>
      </c>
      <c r="B45" s="144" t="s">
        <v>99</v>
      </c>
      <c r="C45" s="16">
        <f>SUM('A-laget'!B18:G18)+SUM('A-laget'!P18:U18)</f>
        <v>0</v>
      </c>
      <c r="D45" s="16">
        <f>SUM('A-laget'!B68:G68)+SUM('A-laget'!P68:U68)</f>
        <v>0</v>
      </c>
      <c r="E45" s="16">
        <f>SUM('F1-laget'!B18:G18)+SUM('F1-laget'!P18:U18)</f>
        <v>0</v>
      </c>
      <c r="F45" s="16">
        <f>SUM('F1-laget'!B68:G68)+SUM('F1-laget'!P68:U68)</f>
        <v>0</v>
      </c>
      <c r="G45" s="16">
        <f>SUM('F2-laget'!B18:G18)+SUM('F2-laget'!P18:U18)</f>
        <v>0</v>
      </c>
      <c r="H45" s="16">
        <f>SUM('F2-laget'!B68:G68)+SUM('F2-laget'!P68:U68)</f>
        <v>0</v>
      </c>
      <c r="I45" s="16">
        <f>SUM('B-laget'!B18:G18)+SUM('B-laget'!P18:U18)</f>
        <v>4312</v>
      </c>
      <c r="J45" s="16">
        <f>SUM('B-laget'!B68:G68)+SUM('B-laget'!P68:U68)</f>
        <v>30</v>
      </c>
      <c r="K45" s="16">
        <f t="shared" si="0"/>
        <v>4312</v>
      </c>
      <c r="L45" s="16">
        <f t="shared" si="1"/>
        <v>30</v>
      </c>
      <c r="M45" s="47">
        <f t="shared" si="2"/>
        <v>143.73333333333332</v>
      </c>
      <c r="N45" s="81"/>
    </row>
    <row r="46" spans="1:14" ht="12.75">
      <c r="A46" s="11">
        <v>42</v>
      </c>
      <c r="B46" s="144" t="s">
        <v>46</v>
      </c>
      <c r="C46" s="16">
        <f>SUM('A-laget'!B27:G27)+SUM('A-laget'!P27:U27)</f>
        <v>0</v>
      </c>
      <c r="D46" s="16">
        <f>SUM('A-laget'!B77:G77)+SUM('A-laget'!P77:U77)</f>
        <v>0</v>
      </c>
      <c r="E46" s="16">
        <f>SUM('F1-laget'!B27:G27)+SUM('F1-laget'!P27:U27)</f>
        <v>0</v>
      </c>
      <c r="F46" s="16">
        <f>SUM('F1-laget'!B77:G77)+SUM('F1-laget'!P77:U77)</f>
        <v>0</v>
      </c>
      <c r="G46" s="16">
        <f>SUM('F2-laget'!B27:G27)+SUM('F2-laget'!P27:U27)</f>
        <v>0</v>
      </c>
      <c r="H46" s="16">
        <f>SUM('F2-laget'!B77:G77)+SUM('F2-laget'!P77:U77)</f>
        <v>0</v>
      </c>
      <c r="I46" s="16">
        <f>SUM('B-laget'!B27:G27)+SUM('B-laget'!P27:U27)</f>
        <v>816</v>
      </c>
      <c r="J46" s="16">
        <f>SUM('B-laget'!B77:G77)+SUM('B-laget'!P77:U77)</f>
        <v>6</v>
      </c>
      <c r="K46" s="16">
        <f t="shared" si="0"/>
        <v>816</v>
      </c>
      <c r="L46" s="16">
        <f t="shared" si="1"/>
        <v>6</v>
      </c>
      <c r="M46" s="47">
        <f t="shared" si="2"/>
        <v>136</v>
      </c>
      <c r="N46" s="81"/>
    </row>
    <row r="47" spans="1:14" ht="12.75">
      <c r="A47" s="11">
        <v>43</v>
      </c>
      <c r="B47" s="144" t="s">
        <v>8</v>
      </c>
      <c r="C47" s="16">
        <f>SUM('A-laget'!B8:G8)+SUM('A-laget'!P8:U8)</f>
        <v>0</v>
      </c>
      <c r="D47" s="16">
        <f>SUM('A-laget'!B58:G58)+SUM('A-laget'!P58:U58)</f>
        <v>0</v>
      </c>
      <c r="E47" s="16">
        <f>SUM('F1-laget'!B8:G8)+SUM('F1-laget'!P8:U8)</f>
        <v>0</v>
      </c>
      <c r="F47" s="16">
        <f>SUM('F1-laget'!B58:G58)+SUM('F1-laget'!P58:U58)</f>
        <v>0</v>
      </c>
      <c r="G47" s="16">
        <f>SUM('F2-laget'!B8:G8)+SUM('F2-laget'!P8:U8)</f>
        <v>0</v>
      </c>
      <c r="H47" s="16">
        <f>SUM('F2-laget'!B58:G58)+SUM('F2-laget'!P58:U58)</f>
        <v>0</v>
      </c>
      <c r="I47" s="16">
        <f>SUM('B-laget'!B8:G8)+SUM('B-laget'!P8:U8)</f>
        <v>0</v>
      </c>
      <c r="J47" s="16">
        <f>SUM('B-laget'!B58:G58)+SUM('B-laget'!P58:U58)</f>
        <v>0</v>
      </c>
      <c r="K47" s="16">
        <f t="shared" si="0"/>
        <v>0</v>
      </c>
      <c r="L47" s="16">
        <f t="shared" si="1"/>
        <v>0</v>
      </c>
      <c r="M47" s="47" t="e">
        <f t="shared" si="2"/>
        <v>#DIV/0!</v>
      </c>
      <c r="N47" s="81"/>
    </row>
    <row r="48" spans="1:14" ht="13.5" thickBot="1">
      <c r="A48" s="11">
        <v>44</v>
      </c>
      <c r="B48" s="144" t="s">
        <v>77</v>
      </c>
      <c r="C48" s="16">
        <f>SUM('A-laget'!B44:G44)+SUM('A-laget'!P44:U44)</f>
        <v>0</v>
      </c>
      <c r="D48" s="16">
        <f>SUM('A-laget'!B94:G94)+SUM('A-laget'!P94:U94)</f>
        <v>0</v>
      </c>
      <c r="E48" s="16">
        <f>SUM('F1-laget'!B44:G44)+SUM('F1-laget'!P44:U44)</f>
        <v>0</v>
      </c>
      <c r="F48" s="16">
        <f>SUM('F1-laget'!B94:G94)+SUM('F1-laget'!P94:U94)</f>
        <v>0</v>
      </c>
      <c r="G48" s="16">
        <f>SUM('F2-laget'!B44:G44)+SUM('F2-laget'!P44:U44)</f>
        <v>0</v>
      </c>
      <c r="H48" s="16">
        <f>SUM('F2-laget'!B94:G94)+SUM('F2-laget'!P94:U94)</f>
        <v>0</v>
      </c>
      <c r="I48" s="16">
        <f>SUM('B-laget'!B44:G44)+SUM('B-laget'!P44:U44)</f>
        <v>0</v>
      </c>
      <c r="J48" s="16">
        <f>SUM('B-laget'!B94:G94)+SUM('B-laget'!P94:U94)</f>
        <v>0</v>
      </c>
      <c r="K48" s="16">
        <f t="shared" si="0"/>
        <v>0</v>
      </c>
      <c r="L48" s="16">
        <f t="shared" si="1"/>
        <v>0</v>
      </c>
      <c r="M48" s="47" t="e">
        <f t="shared" si="2"/>
        <v>#DIV/0!</v>
      </c>
      <c r="N48" s="81"/>
    </row>
    <row r="49" spans="2:13" ht="13.5" thickBot="1">
      <c r="B49" s="120" t="s">
        <v>10</v>
      </c>
      <c r="C49" s="120">
        <f aca="true" t="shared" si="3" ref="C49:L49">SUM(C5:C48)</f>
        <v>64717</v>
      </c>
      <c r="D49" s="120">
        <f t="shared" si="3"/>
        <v>320</v>
      </c>
      <c r="E49" s="120">
        <f t="shared" si="3"/>
        <v>54438</v>
      </c>
      <c r="F49" s="120">
        <f t="shared" si="3"/>
        <v>288</v>
      </c>
      <c r="G49" s="120">
        <f>SUM(G5:G48)</f>
        <v>55609</v>
      </c>
      <c r="H49" s="120">
        <f>SUM(H5:H48)</f>
        <v>320</v>
      </c>
      <c r="I49" s="120">
        <f t="shared" si="3"/>
        <v>58140</v>
      </c>
      <c r="J49" s="120">
        <f t="shared" si="3"/>
        <v>352</v>
      </c>
      <c r="K49" s="120">
        <f t="shared" si="3"/>
        <v>232904</v>
      </c>
      <c r="L49" s="120">
        <f t="shared" si="3"/>
        <v>1280</v>
      </c>
      <c r="M49" s="120"/>
    </row>
    <row r="50" spans="5:10" ht="12.75">
      <c r="E50" s="10"/>
      <c r="F50" s="10"/>
      <c r="G50" s="10"/>
      <c r="H50" s="10"/>
      <c r="I50" s="10"/>
      <c r="J50" s="10"/>
    </row>
    <row r="51" spans="2:13" ht="12.75">
      <c r="B51" t="s">
        <v>28</v>
      </c>
      <c r="D51" s="77">
        <f>SUM(C49)/D49</f>
        <v>202.240625</v>
      </c>
      <c r="E51" t="s">
        <v>94</v>
      </c>
      <c r="G51">
        <f>SUM(E49/F49)</f>
        <v>189.02083333333334</v>
      </c>
      <c r="H51" t="s">
        <v>95</v>
      </c>
      <c r="J51" s="77">
        <f>SUM(G49)/H49</f>
        <v>173.778125</v>
      </c>
      <c r="K51" t="s">
        <v>29</v>
      </c>
      <c r="M51" s="77">
        <f>SUM(I49)/J49</f>
        <v>165.17045454545453</v>
      </c>
    </row>
  </sheetData>
  <sheetProtection/>
  <printOptions/>
  <pageMargins left="0.64" right="0.58" top="0.73" bottom="1" header="0.5" footer="0.5"/>
  <pageSetup horizontalDpi="600" verticalDpi="600" orientation="landscape" paperSize="9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12.00390625" style="0" customWidth="1"/>
    <col min="4" max="13" width="11.7109375" style="0" customWidth="1"/>
    <col min="15" max="15" width="12.00390625" style="0" bestFit="1" customWidth="1"/>
    <col min="16" max="16" width="12.140625" style="0" bestFit="1" customWidth="1"/>
  </cols>
  <sheetData>
    <row r="2" ht="12.75">
      <c r="B2" s="9" t="s">
        <v>41</v>
      </c>
    </row>
    <row r="3" spans="2:14" ht="12.75">
      <c r="B3" s="39"/>
      <c r="C3" s="39" t="s">
        <v>24</v>
      </c>
      <c r="D3" s="39"/>
      <c r="E3" s="39" t="s">
        <v>79</v>
      </c>
      <c r="F3" s="39"/>
      <c r="G3" s="39" t="s">
        <v>93</v>
      </c>
      <c r="H3" s="39"/>
      <c r="I3" s="39" t="s">
        <v>59</v>
      </c>
      <c r="J3" s="39"/>
      <c r="K3" s="39" t="s">
        <v>10</v>
      </c>
      <c r="L3" s="39"/>
      <c r="M3" s="16"/>
      <c r="N3" s="82"/>
    </row>
    <row r="4" spans="2:16" ht="12.75">
      <c r="B4" s="41" t="s">
        <v>0</v>
      </c>
      <c r="C4" s="40" t="s">
        <v>22</v>
      </c>
      <c r="D4" s="40" t="s">
        <v>23</v>
      </c>
      <c r="E4" s="41" t="s">
        <v>22</v>
      </c>
      <c r="F4" s="41" t="s">
        <v>23</v>
      </c>
      <c r="G4" s="41" t="s">
        <v>22</v>
      </c>
      <c r="H4" s="41" t="s">
        <v>23</v>
      </c>
      <c r="I4" s="41" t="s">
        <v>22</v>
      </c>
      <c r="J4" s="41" t="s">
        <v>23</v>
      </c>
      <c r="K4" s="40" t="s">
        <v>22</v>
      </c>
      <c r="L4" s="40" t="s">
        <v>23</v>
      </c>
      <c r="M4" s="44" t="s">
        <v>25</v>
      </c>
      <c r="N4" s="83"/>
      <c r="O4" s="138" t="s">
        <v>140</v>
      </c>
      <c r="P4" s="138" t="s">
        <v>44</v>
      </c>
    </row>
    <row r="5" spans="1:16" ht="12.75">
      <c r="A5" s="11">
        <v>1</v>
      </c>
      <c r="B5" s="144" t="s">
        <v>75</v>
      </c>
      <c r="C5" s="16">
        <f>SUM('A-laget'!H37:M37)+SUM('A-laget'!V37:AA37)</f>
        <v>8531</v>
      </c>
      <c r="D5" s="16">
        <f>SUM('A-laget'!H87:M87)+SUM('A-laget'!V87:AA87)</f>
        <v>40</v>
      </c>
      <c r="E5" s="108">
        <f>SUM('F1-laget'!H37:M37)+SUM('F1-laget'!V37:AA37)</f>
        <v>0</v>
      </c>
      <c r="F5" s="108">
        <f>SUM('F1-laget'!H87:M87)+SUM('F1-laget'!V87:AA87)</f>
        <v>0</v>
      </c>
      <c r="G5" s="108">
        <f>SUM('F2-laget'!H37:M37)+SUM('F2-laget'!V37:AB37)</f>
        <v>0</v>
      </c>
      <c r="H5" s="108">
        <f>SUM('F2-laget'!H87:M87)+SUM('F2-laget'!V87:AB87)</f>
        <v>0</v>
      </c>
      <c r="I5" s="108">
        <f>SUM('B-laget'!H37:M37)+SUM('B-laget'!V37:AA37)</f>
        <v>0</v>
      </c>
      <c r="J5" s="108">
        <f>SUM('B-laget'!H87:M87)+SUM('B-laget'!V87:AA87)</f>
        <v>0</v>
      </c>
      <c r="K5" s="108">
        <f aca="true" t="shared" si="0" ref="K5:K48">SUM(C5+E5+G5+I5)</f>
        <v>8531</v>
      </c>
      <c r="L5" s="108">
        <f aca="true" t="shared" si="1" ref="L5:L48">SUM(D5+F5+H5+J5)</f>
        <v>40</v>
      </c>
      <c r="M5" s="48">
        <f aca="true" t="shared" si="2" ref="M5:M48">SUM(K5/L5)</f>
        <v>213.275</v>
      </c>
      <c r="N5" s="84"/>
      <c r="O5" s="109">
        <v>212.25</v>
      </c>
      <c r="P5" s="109">
        <f aca="true" t="shared" si="3" ref="P5:P48">M5-O5</f>
        <v>1.0250000000000057</v>
      </c>
    </row>
    <row r="6" spans="1:16" ht="12.75">
      <c r="A6" s="11">
        <v>2</v>
      </c>
      <c r="B6" s="144" t="s">
        <v>71</v>
      </c>
      <c r="C6" s="16">
        <f>SUM('A-laget'!H31:M31)+SUM('A-laget'!V31:AA31)</f>
        <v>9761</v>
      </c>
      <c r="D6" s="16">
        <f>SUM('A-laget'!H81:M81)+SUM('A-laget'!V81:AA81)</f>
        <v>47</v>
      </c>
      <c r="E6" s="108">
        <f>SUM('F1-laget'!H31:M31)+SUM('F1-laget'!V31:AA31)</f>
        <v>0</v>
      </c>
      <c r="F6" s="108">
        <f>SUM('F1-laget'!H81:M81)+SUM('F1-laget'!V81:AA81)</f>
        <v>0</v>
      </c>
      <c r="G6" s="108">
        <f>SUM('F2-laget'!H31:M31)+SUM('F2-laget'!V31:AB31)</f>
        <v>0</v>
      </c>
      <c r="H6" s="108">
        <f>SUM('F2-laget'!H81:M81)+SUM('F2-laget'!V81:AB81)</f>
        <v>0</v>
      </c>
      <c r="I6" s="108">
        <f>SUM('B-laget'!H31:M31)+SUM('B-laget'!V31:AA31)</f>
        <v>0</v>
      </c>
      <c r="J6" s="108">
        <f>SUM('B-laget'!H81:M81)+SUM('B-laget'!V81:AA81)</f>
        <v>0</v>
      </c>
      <c r="K6" s="108">
        <f t="shared" si="0"/>
        <v>9761</v>
      </c>
      <c r="L6" s="108">
        <f t="shared" si="1"/>
        <v>47</v>
      </c>
      <c r="M6" s="48">
        <f t="shared" si="2"/>
        <v>207.68085106382978</v>
      </c>
      <c r="N6" s="84"/>
      <c r="O6" s="109">
        <v>206.93</v>
      </c>
      <c r="P6" s="109">
        <f t="shared" si="3"/>
        <v>0.7508510638297707</v>
      </c>
    </row>
    <row r="7" spans="1:16" ht="12.75">
      <c r="A7" s="11">
        <v>4</v>
      </c>
      <c r="B7" s="144" t="s">
        <v>66</v>
      </c>
      <c r="C7" s="16">
        <f>SUM('A-laget'!H14:M14)+SUM('A-laget'!V14:AA14)</f>
        <v>7437</v>
      </c>
      <c r="D7" s="16">
        <f>SUM('A-laget'!H64:M64)+SUM('A-laget'!V64:AA64)</f>
        <v>36</v>
      </c>
      <c r="E7" s="108">
        <f>SUM('F1-laget'!H14:M14)+SUM('F1-laget'!V14:AA14)</f>
        <v>794</v>
      </c>
      <c r="F7" s="108">
        <f>SUM('F1-laget'!H64:M64)+SUM('F1-laget'!V64:AA64)</f>
        <v>4</v>
      </c>
      <c r="G7" s="108">
        <f>SUM('F2-laget'!H14:M14)+SUM('F2-laget'!V14:AB14)</f>
        <v>0</v>
      </c>
      <c r="H7" s="108">
        <f>SUM('F2-laget'!H64:M64)+SUM('F2-laget'!V64:AB64)</f>
        <v>0</v>
      </c>
      <c r="I7" s="108">
        <f>SUM('B-laget'!H14:M14)+SUM('B-laget'!V14:AA14)</f>
        <v>0</v>
      </c>
      <c r="J7" s="108">
        <f>SUM('B-laget'!H64:M64)+SUM('B-laget'!V64:AA64)</f>
        <v>0</v>
      </c>
      <c r="K7" s="108">
        <f t="shared" si="0"/>
        <v>8231</v>
      </c>
      <c r="L7" s="108">
        <f t="shared" si="1"/>
        <v>40</v>
      </c>
      <c r="M7" s="48">
        <f t="shared" si="2"/>
        <v>205.775</v>
      </c>
      <c r="N7" s="84"/>
      <c r="O7" s="109">
        <v>206.58</v>
      </c>
      <c r="P7" s="109">
        <f t="shared" si="3"/>
        <v>-0.8050000000000068</v>
      </c>
    </row>
    <row r="8" spans="1:16" ht="12.75">
      <c r="A8" s="11">
        <v>3</v>
      </c>
      <c r="B8" s="144" t="s">
        <v>98</v>
      </c>
      <c r="C8" s="16">
        <f>SUM('A-laget'!H16:M16)+SUM('A-laget'!V16:AA16)</f>
        <v>9782</v>
      </c>
      <c r="D8" s="16">
        <f>SUM('A-laget'!H66:M66)+SUM('A-laget'!V66:AA66)</f>
        <v>48</v>
      </c>
      <c r="E8" s="108">
        <f>SUM('F1-laget'!H16:M16)+SUM('F1-laget'!V16:AA16)</f>
        <v>0</v>
      </c>
      <c r="F8" s="108">
        <f>SUM('F1-laget'!H66:M66)+SUM('F1-laget'!V66:AA66)</f>
        <v>0</v>
      </c>
      <c r="G8" s="108">
        <f>SUM('F2-laget'!H16:M16)+SUM('F2-laget'!V16:AB16)</f>
        <v>0</v>
      </c>
      <c r="H8" s="108">
        <f>SUM('F2-laget'!H66:M66)+SUM('F2-laget'!V66:AB66)</f>
        <v>0</v>
      </c>
      <c r="I8" s="108">
        <f>SUM('B-laget'!H16:M16)+SUM('B-laget'!V16:AA16)</f>
        <v>0</v>
      </c>
      <c r="J8" s="108">
        <f>SUM('B-laget'!H66:M66)+SUM('B-laget'!V66:AA66)</f>
        <v>0</v>
      </c>
      <c r="K8" s="108">
        <f t="shared" si="0"/>
        <v>9782</v>
      </c>
      <c r="L8" s="108">
        <f t="shared" si="1"/>
        <v>48</v>
      </c>
      <c r="M8" s="48">
        <f t="shared" si="2"/>
        <v>203.79166666666666</v>
      </c>
      <c r="N8" s="84"/>
      <c r="O8" s="109">
        <v>205.3</v>
      </c>
      <c r="P8" s="109">
        <f t="shared" si="3"/>
        <v>-1.5083333333333542</v>
      </c>
    </row>
    <row r="9" spans="1:16" ht="12.75">
      <c r="A9" s="11">
        <v>5</v>
      </c>
      <c r="B9" s="144" t="s">
        <v>100</v>
      </c>
      <c r="C9" s="16">
        <f>SUM('A-laget'!H21:M21)+SUM('A-laget'!V21:AA21)</f>
        <v>9717</v>
      </c>
      <c r="D9" s="16">
        <f>SUM('A-laget'!H71:M71)+SUM('A-laget'!V71:AA71)</f>
        <v>48</v>
      </c>
      <c r="E9" s="108">
        <f>SUM('F1-laget'!H21:M21)+SUM('F1-laget'!V21:AA21)</f>
        <v>0</v>
      </c>
      <c r="F9" s="108">
        <f>SUM('F1-laget'!H71:M71)+SUM('F1-laget'!V71:AA71)</f>
        <v>0</v>
      </c>
      <c r="G9" s="108">
        <f>SUM('F2-laget'!H21:M21)+SUM('F2-laget'!V21:AB21)</f>
        <v>0</v>
      </c>
      <c r="H9" s="108">
        <f>SUM('F2-laget'!H71:M71)+SUM('F2-laget'!V71:AB71)</f>
        <v>0</v>
      </c>
      <c r="I9" s="108">
        <f>SUM('B-laget'!H21:M21)+SUM('B-laget'!V21:AA21)</f>
        <v>0</v>
      </c>
      <c r="J9" s="108">
        <f>SUM('B-laget'!H71:M71)+SUM('B-laget'!V71:AA71)</f>
        <v>0</v>
      </c>
      <c r="K9" s="108">
        <f t="shared" si="0"/>
        <v>9717</v>
      </c>
      <c r="L9" s="108">
        <f t="shared" si="1"/>
        <v>48</v>
      </c>
      <c r="M9" s="48">
        <f t="shared" si="2"/>
        <v>202.4375</v>
      </c>
      <c r="N9" s="84"/>
      <c r="O9" s="137">
        <v>203.27</v>
      </c>
      <c r="P9" s="109">
        <f t="shared" si="3"/>
        <v>-0.8325000000000102</v>
      </c>
    </row>
    <row r="10" spans="1:16" ht="12.75">
      <c r="A10" s="11">
        <v>8</v>
      </c>
      <c r="B10" s="144" t="s">
        <v>65</v>
      </c>
      <c r="C10" s="16">
        <f>SUM('A-laget'!H13:M13)+SUM('A-laget'!V13:AA13)</f>
        <v>5199</v>
      </c>
      <c r="D10" s="16">
        <f>SUM('A-laget'!H63:M63)+SUM('A-laget'!V63:AA63)</f>
        <v>26</v>
      </c>
      <c r="E10" s="108">
        <f>SUM('F1-laget'!H13:M13)+SUM('F1-laget'!V13:AA13)</f>
        <v>1252</v>
      </c>
      <c r="F10" s="108">
        <f>SUM('F1-laget'!H63:M63)+SUM('F1-laget'!V63:AA63)</f>
        <v>6</v>
      </c>
      <c r="G10" s="108">
        <f>SUM('F2-laget'!H13:M13)+SUM('F2-laget'!V13:AB13)</f>
        <v>0</v>
      </c>
      <c r="H10" s="108">
        <f>SUM('F2-laget'!H63:M63)+SUM('F2-laget'!V63:AB63)</f>
        <v>0</v>
      </c>
      <c r="I10" s="108">
        <f>SUM('B-laget'!H13:M13)+SUM('B-laget'!V13:AA13)</f>
        <v>0</v>
      </c>
      <c r="J10" s="108">
        <f>SUM('B-laget'!H63:M63)+SUM('B-laget'!V63:AA63)</f>
        <v>0</v>
      </c>
      <c r="K10" s="108">
        <f t="shared" si="0"/>
        <v>6451</v>
      </c>
      <c r="L10" s="108">
        <f t="shared" si="1"/>
        <v>32</v>
      </c>
      <c r="M10" s="48">
        <f t="shared" si="2"/>
        <v>201.59375</v>
      </c>
      <c r="N10" s="84"/>
      <c r="O10" s="109">
        <v>201.61</v>
      </c>
      <c r="P10" s="109">
        <f t="shared" si="3"/>
        <v>-0.016250000000013642</v>
      </c>
    </row>
    <row r="11" spans="1:16" ht="12.75">
      <c r="A11" s="11">
        <v>12</v>
      </c>
      <c r="B11" s="144" t="s">
        <v>131</v>
      </c>
      <c r="C11" s="16">
        <f>SUM('A-laget'!H36:M36)+SUM('A-laget'!V36:AA36)</f>
        <v>3782</v>
      </c>
      <c r="D11" s="16">
        <f>SUM('A-laget'!H86:M86)+SUM('A-laget'!V86:AA86)</f>
        <v>19</v>
      </c>
      <c r="E11" s="108">
        <f>SUM('F1-laget'!H36:M36)+SUM('F1-laget'!V36:AA36)</f>
        <v>3238</v>
      </c>
      <c r="F11" s="108">
        <f>SUM('F1-laget'!H86:M86)+SUM('F1-laget'!V86:AA86)</f>
        <v>16</v>
      </c>
      <c r="G11" s="108">
        <f>SUM('F2-laget'!H36:M36)+SUM('F2-laget'!V36:AB36)</f>
        <v>0</v>
      </c>
      <c r="H11" s="108">
        <f>SUM('F2-laget'!H86:M86)+SUM('F2-laget'!V86:AB86)</f>
        <v>0</v>
      </c>
      <c r="I11" s="108">
        <f>SUM('B-laget'!H36:M36)+SUM('B-laget'!V36:AA36)</f>
        <v>0</v>
      </c>
      <c r="J11" s="108">
        <f>SUM('B-laget'!H86:M86)+SUM('B-laget'!V86:AA86)</f>
        <v>0</v>
      </c>
      <c r="K11" s="108">
        <f t="shared" si="0"/>
        <v>7020</v>
      </c>
      <c r="L11" s="108">
        <f t="shared" si="1"/>
        <v>35</v>
      </c>
      <c r="M11" s="48">
        <f t="shared" si="2"/>
        <v>200.57142857142858</v>
      </c>
      <c r="N11" s="84"/>
      <c r="O11" s="109">
        <v>200.57</v>
      </c>
      <c r="P11" s="109">
        <f t="shared" si="3"/>
        <v>0.0014285714285904305</v>
      </c>
    </row>
    <row r="12" spans="1:16" ht="12.75">
      <c r="A12" s="11">
        <v>9</v>
      </c>
      <c r="B12" s="144" t="s">
        <v>97</v>
      </c>
      <c r="C12" s="16">
        <f>SUM('A-laget'!H11:M11)+SUM('A-laget'!V11:AA11)</f>
        <v>6764</v>
      </c>
      <c r="D12" s="16">
        <f>SUM('A-laget'!H61:M61)+SUM('A-laget'!V61:AA61)</f>
        <v>34</v>
      </c>
      <c r="E12" s="108">
        <f>SUM('F1-laget'!H11:M11)+SUM('F1-laget'!V11:AA11)</f>
        <v>0</v>
      </c>
      <c r="F12" s="108">
        <f>SUM('F1-laget'!H61:M61)+SUM('F1-laget'!V61:AA61)</f>
        <v>0</v>
      </c>
      <c r="G12" s="108">
        <f>SUM('F2-laget'!H11:M11)+SUM('F2-laget'!V11:AB11)</f>
        <v>0</v>
      </c>
      <c r="H12" s="108">
        <f>SUM('F2-laget'!H61:M61)+SUM('F2-laget'!V61:AB61)</f>
        <v>0</v>
      </c>
      <c r="I12" s="108">
        <f>SUM('B-laget'!H11:M11)+SUM('B-laget'!V11:AA11)</f>
        <v>0</v>
      </c>
      <c r="J12" s="108">
        <f>SUM('B-laget'!H61:M61)+SUM('B-laget'!V61:AA61)</f>
        <v>0</v>
      </c>
      <c r="K12" s="108">
        <f t="shared" si="0"/>
        <v>6764</v>
      </c>
      <c r="L12" s="108">
        <f t="shared" si="1"/>
        <v>34</v>
      </c>
      <c r="M12" s="48">
        <f t="shared" si="2"/>
        <v>198.94117647058823</v>
      </c>
      <c r="N12" s="84"/>
      <c r="O12" s="109">
        <v>200.9</v>
      </c>
      <c r="P12" s="109">
        <f t="shared" si="3"/>
        <v>-1.9588235294117737</v>
      </c>
    </row>
    <row r="13" spans="1:16" ht="12.75">
      <c r="A13" s="11">
        <v>7</v>
      </c>
      <c r="B13" s="144" t="s">
        <v>35</v>
      </c>
      <c r="C13" s="16">
        <f>SUM('A-laget'!H42:M42)+SUM('A-laget'!V42:AA42)</f>
        <v>0</v>
      </c>
      <c r="D13" s="16">
        <f>SUM('A-laget'!H92:M92)+SUM('A-laget'!V92:AA92)</f>
        <v>0</v>
      </c>
      <c r="E13" s="108">
        <f>SUM('F1-laget'!H42:M42)+SUM('F1-laget'!V42:AA42)</f>
        <v>4945</v>
      </c>
      <c r="F13" s="108">
        <f>SUM('F1-laget'!H92:M92)+SUM('F1-laget'!V92:AA92)</f>
        <v>25</v>
      </c>
      <c r="G13" s="108">
        <f>SUM('F2-laget'!H42:M42)+SUM('F2-laget'!V42:AB42)</f>
        <v>0</v>
      </c>
      <c r="H13" s="108">
        <f>SUM('F2-laget'!H92:M92)+SUM('F2-laget'!V92:AB92)</f>
        <v>0</v>
      </c>
      <c r="I13" s="108">
        <f>SUM('B-laget'!H42:M42)+SUM('B-laget'!V42:AA42)</f>
        <v>0</v>
      </c>
      <c r="J13" s="108">
        <f>SUM('B-laget'!H92:M92)+SUM('B-laget'!V92:AA92)</f>
        <v>0</v>
      </c>
      <c r="K13" s="108">
        <f t="shared" si="0"/>
        <v>4945</v>
      </c>
      <c r="L13" s="108">
        <f t="shared" si="1"/>
        <v>25</v>
      </c>
      <c r="M13" s="48">
        <f t="shared" si="2"/>
        <v>197.8</v>
      </c>
      <c r="N13" s="84"/>
      <c r="O13" s="109">
        <v>197.43</v>
      </c>
      <c r="P13" s="109">
        <f t="shared" si="3"/>
        <v>0.37000000000000455</v>
      </c>
    </row>
    <row r="14" spans="1:16" ht="12.75">
      <c r="A14" s="11">
        <v>6</v>
      </c>
      <c r="B14" s="144" t="s">
        <v>74</v>
      </c>
      <c r="C14" s="16">
        <f>SUM('A-laget'!H35:M35)+SUM('A-laget'!V35:AA35)</f>
        <v>9270</v>
      </c>
      <c r="D14" s="16">
        <f>SUM('A-laget'!H85:M85)+SUM('A-laget'!V85:AA85)</f>
        <v>47</v>
      </c>
      <c r="E14" s="108">
        <f>SUM('F1-laget'!H35:M35)+SUM('F1-laget'!V35:AA35)</f>
        <v>0</v>
      </c>
      <c r="F14" s="108">
        <f>SUM('F1-laget'!H85:M85)+SUM('F1-laget'!V85:AA85)</f>
        <v>0</v>
      </c>
      <c r="G14" s="108">
        <f>SUM('F2-laget'!H35:M35)+SUM('F2-laget'!V35:AB35)</f>
        <v>0</v>
      </c>
      <c r="H14" s="108">
        <f>SUM('F2-laget'!H85:M85)+SUM('F2-laget'!V85:AB85)</f>
        <v>0</v>
      </c>
      <c r="I14" s="108">
        <f>SUM('B-laget'!H35:M35)+SUM('B-laget'!V35:AA35)</f>
        <v>0</v>
      </c>
      <c r="J14" s="108">
        <f>SUM('B-laget'!H85:M85)+SUM('B-laget'!V85:AA85)</f>
        <v>0</v>
      </c>
      <c r="K14" s="108">
        <f t="shared" si="0"/>
        <v>9270</v>
      </c>
      <c r="L14" s="108">
        <f t="shared" si="1"/>
        <v>47</v>
      </c>
      <c r="M14" s="48">
        <f t="shared" si="2"/>
        <v>197.2340425531915</v>
      </c>
      <c r="N14" s="84"/>
      <c r="O14" s="109">
        <v>199.72</v>
      </c>
      <c r="P14" s="109">
        <f t="shared" si="3"/>
        <v>-2.4859574468084986</v>
      </c>
    </row>
    <row r="15" spans="1:16" ht="12.75">
      <c r="A15" s="11">
        <v>13</v>
      </c>
      <c r="B15" s="144" t="s">
        <v>76</v>
      </c>
      <c r="C15" s="16">
        <f>SUM('A-laget'!H41:M41)+SUM('A-laget'!V41:AA41)</f>
        <v>0</v>
      </c>
      <c r="D15" s="16">
        <f>SUM('A-laget'!H91:M91)+SUM('A-laget'!V91:AA91)</f>
        <v>0</v>
      </c>
      <c r="E15" s="108">
        <f>SUM('F1-laget'!H41:M41)+SUM('F1-laget'!V41:AA41)</f>
        <v>7834</v>
      </c>
      <c r="F15" s="108">
        <f>SUM('F1-laget'!H91:M91)+SUM('F1-laget'!V91:AA91)</f>
        <v>40</v>
      </c>
      <c r="G15" s="108">
        <f>SUM('F2-laget'!H41:M41)+SUM('F2-laget'!V41:AB41)</f>
        <v>0</v>
      </c>
      <c r="H15" s="108">
        <f>SUM('F2-laget'!H91:M91)+SUM('F2-laget'!V91:AB91)</f>
        <v>0</v>
      </c>
      <c r="I15" s="108">
        <f>SUM('B-laget'!H41:M41)+SUM('B-laget'!V41:AA41)</f>
        <v>0</v>
      </c>
      <c r="J15" s="108">
        <f>SUM('B-laget'!H91:M91)+SUM('B-laget'!V91:AA91)</f>
        <v>0</v>
      </c>
      <c r="K15" s="108">
        <f t="shared" si="0"/>
        <v>7834</v>
      </c>
      <c r="L15" s="108">
        <f t="shared" si="1"/>
        <v>40</v>
      </c>
      <c r="M15" s="48">
        <f t="shared" si="2"/>
        <v>195.85</v>
      </c>
      <c r="N15" s="84"/>
      <c r="O15" s="109">
        <v>192.67</v>
      </c>
      <c r="P15" s="109">
        <f t="shared" si="3"/>
        <v>3.180000000000007</v>
      </c>
    </row>
    <row r="16" spans="1:16" ht="12.75">
      <c r="A16" s="11">
        <v>14</v>
      </c>
      <c r="B16" s="144" t="s">
        <v>52</v>
      </c>
      <c r="C16" s="16">
        <f>SUM('A-laget'!H6:M6)+SUM('A-laget'!V6:AA6)</f>
        <v>2965</v>
      </c>
      <c r="D16" s="16">
        <f>SUM('A-laget'!H56:M56)+SUM('A-laget'!V56:AA56)</f>
        <v>15</v>
      </c>
      <c r="E16" s="108">
        <f>SUM('F1-laget'!H6:M6)+SUM('F1-laget'!V6:AA6)</f>
        <v>7714</v>
      </c>
      <c r="F16" s="108">
        <f>SUM('F1-laget'!H56:M56)+SUM('F1-laget'!V56:AA56)</f>
        <v>40</v>
      </c>
      <c r="G16" s="108">
        <f>SUM('F2-laget'!H6:M6)+SUM('F2-laget'!V6:AB6)</f>
        <v>0</v>
      </c>
      <c r="H16" s="108">
        <f>SUM('F2-laget'!H56:M56)+SUM('F2-laget'!V56:AB56)</f>
        <v>0</v>
      </c>
      <c r="I16" s="108">
        <f>SUM('B-laget'!H6:M6)+SUM('B-laget'!V6:AA6)</f>
        <v>0</v>
      </c>
      <c r="J16" s="108">
        <f>SUM('B-laget'!H56:M56)+SUM('B-laget'!V56:AA56)</f>
        <v>0</v>
      </c>
      <c r="K16" s="108">
        <f t="shared" si="0"/>
        <v>10679</v>
      </c>
      <c r="L16" s="108">
        <f t="shared" si="1"/>
        <v>55</v>
      </c>
      <c r="M16" s="48">
        <f t="shared" si="2"/>
        <v>194.16363636363636</v>
      </c>
      <c r="N16" s="84"/>
      <c r="O16" s="109">
        <v>195.59</v>
      </c>
      <c r="P16" s="109">
        <f t="shared" si="3"/>
        <v>-1.4263636363636465</v>
      </c>
    </row>
    <row r="17" spans="1:16" ht="12.75">
      <c r="A17" s="11">
        <v>10</v>
      </c>
      <c r="B17" s="144" t="s">
        <v>55</v>
      </c>
      <c r="C17" s="16">
        <f>SUM('A-laget'!H20:M20)+SUM('A-laget'!V20:AA20)</f>
        <v>0</v>
      </c>
      <c r="D17" s="16">
        <f>SUM('A-laget'!H70:M70)+SUM('A-laget'!V70:AA70)</f>
        <v>0</v>
      </c>
      <c r="E17" s="108">
        <f>SUM('F1-laget'!H20:M20)+SUM('F1-laget'!V20:AA20)</f>
        <v>8067</v>
      </c>
      <c r="F17" s="108">
        <f>SUM('F1-laget'!H70:M70)+SUM('F1-laget'!V70:AA70)</f>
        <v>42</v>
      </c>
      <c r="G17" s="108">
        <f>SUM('F2-laget'!H20:M20)+SUM('F2-laget'!V20:AB20)</f>
        <v>0</v>
      </c>
      <c r="H17" s="108">
        <f>SUM('F2-laget'!H70:M70)+SUM('F2-laget'!V70:AB70)</f>
        <v>0</v>
      </c>
      <c r="I17" s="108">
        <f>SUM('B-laget'!H20:M20)+SUM('B-laget'!V20:AA20)</f>
        <v>0</v>
      </c>
      <c r="J17" s="108">
        <f>SUM('B-laget'!H70:M70)+SUM('B-laget'!V70:AA70)</f>
        <v>0</v>
      </c>
      <c r="K17" s="108">
        <f t="shared" si="0"/>
        <v>8067</v>
      </c>
      <c r="L17" s="108">
        <f t="shared" si="1"/>
        <v>42</v>
      </c>
      <c r="M17" s="48">
        <f t="shared" si="2"/>
        <v>192.07142857142858</v>
      </c>
      <c r="N17" s="84"/>
      <c r="O17" s="109">
        <v>193.43</v>
      </c>
      <c r="P17" s="109">
        <f t="shared" si="3"/>
        <v>-1.3585714285714232</v>
      </c>
    </row>
    <row r="18" spans="1:16" ht="12.75">
      <c r="A18" s="11">
        <v>15</v>
      </c>
      <c r="B18" s="144" t="s">
        <v>105</v>
      </c>
      <c r="C18" s="16">
        <f>SUM('A-laget'!H43:M43)+SUM('A-laget'!V43:AA43)</f>
        <v>1831</v>
      </c>
      <c r="D18" s="16">
        <f>SUM('A-laget'!H93:M93)+SUM('A-laget'!V93:AA93)</f>
        <v>9</v>
      </c>
      <c r="E18" s="108">
        <f>SUM('F1-laget'!H43:M43)+SUM('F1-laget'!V43:AA43)</f>
        <v>696</v>
      </c>
      <c r="F18" s="108">
        <f>SUM('F1-laget'!H93:M93)+SUM('F1-laget'!V93:AA93)</f>
        <v>4</v>
      </c>
      <c r="G18" s="108">
        <f>SUM('F2-laget'!H43:M43)+SUM('F2-laget'!V43:AB43)</f>
        <v>1491</v>
      </c>
      <c r="H18" s="108">
        <f>SUM('F2-laget'!H93:M93)+SUM('F2-laget'!V93:AB93)</f>
        <v>8</v>
      </c>
      <c r="I18" s="108">
        <f>SUM('B-laget'!H43:M43)+SUM('B-laget'!V43:AA43)</f>
        <v>0</v>
      </c>
      <c r="J18" s="108">
        <f>SUM('B-laget'!H93:M93)+SUM('B-laget'!V93:AA93)</f>
        <v>0</v>
      </c>
      <c r="K18" s="108">
        <f t="shared" si="0"/>
        <v>4018</v>
      </c>
      <c r="L18" s="108">
        <f t="shared" si="1"/>
        <v>21</v>
      </c>
      <c r="M18" s="48">
        <f t="shared" si="2"/>
        <v>191.33333333333334</v>
      </c>
      <c r="N18" s="84"/>
      <c r="O18" s="109">
        <v>191.33</v>
      </c>
      <c r="P18" s="109">
        <f t="shared" si="3"/>
        <v>0.0033333333333303017</v>
      </c>
    </row>
    <row r="19" spans="1:16" ht="12.75">
      <c r="A19" s="11">
        <v>18</v>
      </c>
      <c r="B19" s="144" t="s">
        <v>53</v>
      </c>
      <c r="C19" s="16">
        <f>SUM('A-laget'!H9:M9)+SUM('A-laget'!V9:AA9)</f>
        <v>0</v>
      </c>
      <c r="D19" s="16">
        <f>SUM('A-laget'!H59:M59)+SUM('A-laget'!V59:AA59)</f>
        <v>0</v>
      </c>
      <c r="E19" s="108">
        <f>SUM('F1-laget'!H9:M9)+SUM('F1-laget'!V9:AA9)</f>
        <v>4152</v>
      </c>
      <c r="F19" s="108">
        <f>SUM('F1-laget'!H59:M59)+SUM('F1-laget'!V59:AA59)</f>
        <v>22</v>
      </c>
      <c r="G19" s="108">
        <f>SUM('F2-laget'!H9:M9)+SUM('F2-laget'!V9:AB9)</f>
        <v>0</v>
      </c>
      <c r="H19" s="108">
        <f>SUM('F2-laget'!H59:M59)+SUM('F2-laget'!V59:AB59)</f>
        <v>0</v>
      </c>
      <c r="I19" s="108">
        <f>SUM('B-laget'!H9:M9)+SUM('B-laget'!V9:AA9)</f>
        <v>0</v>
      </c>
      <c r="J19" s="108">
        <f>SUM('B-laget'!H59:M59)+SUM('B-laget'!V59:AA59)</f>
        <v>0</v>
      </c>
      <c r="K19" s="108">
        <f t="shared" si="0"/>
        <v>4152</v>
      </c>
      <c r="L19" s="108">
        <f t="shared" si="1"/>
        <v>22</v>
      </c>
      <c r="M19" s="48">
        <f t="shared" si="2"/>
        <v>188.72727272727272</v>
      </c>
      <c r="N19" s="84"/>
      <c r="O19" s="109">
        <v>186.39</v>
      </c>
      <c r="P19" s="109">
        <f t="shared" si="3"/>
        <v>2.337272727272733</v>
      </c>
    </row>
    <row r="20" spans="1:16" ht="12.75">
      <c r="A20" s="11">
        <v>25</v>
      </c>
      <c r="B20" s="144" t="s">
        <v>68</v>
      </c>
      <c r="C20" s="16">
        <f>SUM('A-laget'!H17:M17)+SUM('A-laget'!V17:AA17)</f>
        <v>0</v>
      </c>
      <c r="D20" s="16">
        <f>SUM('A-laget'!H67:M67)+SUM('A-laget'!V67:AA67)</f>
        <v>0</v>
      </c>
      <c r="E20" s="108">
        <f>SUM('F1-laget'!H17:M17)+SUM('F1-laget'!V17:AA17)</f>
        <v>1524</v>
      </c>
      <c r="F20" s="108">
        <f>SUM('F1-laget'!H67:M67)+SUM('F1-laget'!V67:AA67)</f>
        <v>8</v>
      </c>
      <c r="G20" s="108">
        <f>SUM('F2-laget'!H17:M17)+SUM('F2-laget'!V17:AB17)</f>
        <v>0</v>
      </c>
      <c r="H20" s="108">
        <f>SUM('F2-laget'!H67:M67)+SUM('F2-laget'!V67:AB67)</f>
        <v>0</v>
      </c>
      <c r="I20" s="108">
        <f>SUM('B-laget'!H17:M17)+SUM('B-laget'!V17:AA17)</f>
        <v>731</v>
      </c>
      <c r="J20" s="108">
        <f>SUM('B-laget'!H67:M67)+SUM('B-laget'!V67:AA67)</f>
        <v>4</v>
      </c>
      <c r="K20" s="108">
        <f t="shared" si="0"/>
        <v>2255</v>
      </c>
      <c r="L20" s="108">
        <f t="shared" si="1"/>
        <v>12</v>
      </c>
      <c r="M20" s="48">
        <f t="shared" si="2"/>
        <v>187.91666666666666</v>
      </c>
      <c r="N20" s="84"/>
      <c r="O20" s="109">
        <v>187.92</v>
      </c>
      <c r="P20" s="109">
        <f t="shared" si="3"/>
        <v>-0.0033333333333303017</v>
      </c>
    </row>
    <row r="21" spans="1:16" ht="12.75">
      <c r="A21" s="11">
        <v>20</v>
      </c>
      <c r="B21" s="144" t="s">
        <v>107</v>
      </c>
      <c r="C21" s="16">
        <f>SUM('A-laget'!H34:M34)+SUM('A-laget'!V34:AA34)</f>
        <v>1569</v>
      </c>
      <c r="D21" s="16">
        <f>SUM('A-laget'!H84:M84)+SUM('A-laget'!V84:AA84)</f>
        <v>8</v>
      </c>
      <c r="E21" s="108">
        <f>SUM('F1-laget'!H34:M34)+SUM('F1-laget'!V34:AA34)</f>
        <v>7015</v>
      </c>
      <c r="F21" s="108">
        <f>SUM('F1-laget'!H84:M84)+SUM('F1-laget'!V84:AA84)</f>
        <v>38</v>
      </c>
      <c r="G21" s="108">
        <f>SUM('F2-laget'!H34:M34)+SUM('F2-laget'!V34:AB34)</f>
        <v>0</v>
      </c>
      <c r="H21" s="108">
        <f>SUM('F2-laget'!H84:M84)+SUM('F2-laget'!V84:AB84)</f>
        <v>0</v>
      </c>
      <c r="I21" s="108">
        <f>SUM('B-laget'!H34:M34)+SUM('B-laget'!V34:AA34)</f>
        <v>0</v>
      </c>
      <c r="J21" s="108">
        <f>SUM('B-laget'!H84:M84)+SUM('B-laget'!V84:AA84)</f>
        <v>0</v>
      </c>
      <c r="K21" s="108">
        <f t="shared" si="0"/>
        <v>8584</v>
      </c>
      <c r="L21" s="108">
        <f t="shared" si="1"/>
        <v>46</v>
      </c>
      <c r="M21" s="48">
        <f t="shared" si="2"/>
        <v>186.6086956521739</v>
      </c>
      <c r="N21" s="84"/>
      <c r="O21" s="109">
        <v>185.57</v>
      </c>
      <c r="P21" s="109">
        <f t="shared" si="3"/>
        <v>1.0386956521739137</v>
      </c>
    </row>
    <row r="22" spans="1:16" ht="12.75">
      <c r="A22" s="11">
        <v>11</v>
      </c>
      <c r="B22" s="144" t="s">
        <v>73</v>
      </c>
      <c r="C22" s="16">
        <f>SUM('A-laget'!H33:M33)+SUM('A-laget'!V33:AA33)</f>
        <v>388</v>
      </c>
      <c r="D22" s="16">
        <f>SUM('A-laget'!H83:M83)+SUM('A-laget'!V83:AA83)</f>
        <v>2</v>
      </c>
      <c r="E22" s="108">
        <f>SUM('F1-laget'!H33:M33)+SUM('F1-laget'!V33:AA33)</f>
        <v>6251</v>
      </c>
      <c r="F22" s="108">
        <f>SUM('F1-laget'!H83:M83)+SUM('F1-laget'!V83:AA83)</f>
        <v>34</v>
      </c>
      <c r="G22" s="108">
        <f>SUM('F2-laget'!H33:M33)+SUM('F2-laget'!V33:AB33)</f>
        <v>775</v>
      </c>
      <c r="H22" s="108">
        <f>SUM('F2-laget'!H83:M83)+SUM('F2-laget'!V83:AB83)</f>
        <v>4</v>
      </c>
      <c r="I22" s="108">
        <f>SUM('B-laget'!H33:M33)+SUM('B-laget'!V33:AA33)</f>
        <v>780</v>
      </c>
      <c r="J22" s="108">
        <f>SUM('B-laget'!H83:M83)+SUM('B-laget'!V83:AA83)</f>
        <v>4</v>
      </c>
      <c r="K22" s="108">
        <f t="shared" si="0"/>
        <v>8194</v>
      </c>
      <c r="L22" s="108">
        <f t="shared" si="1"/>
        <v>44</v>
      </c>
      <c r="M22" s="48">
        <f t="shared" si="2"/>
        <v>186.22727272727272</v>
      </c>
      <c r="N22" s="84"/>
      <c r="O22" s="109">
        <v>186.58</v>
      </c>
      <c r="P22" s="109">
        <f t="shared" si="3"/>
        <v>-0.352727272727293</v>
      </c>
    </row>
    <row r="23" spans="1:16" ht="12.75">
      <c r="A23" s="11">
        <v>24</v>
      </c>
      <c r="B23" s="144" t="s">
        <v>54</v>
      </c>
      <c r="C23" s="16">
        <f>SUM('A-laget'!H10:M10)+SUM('A-laget'!V10:AA10)</f>
        <v>0</v>
      </c>
      <c r="D23" s="16">
        <f>SUM('A-laget'!H60:M60)+SUM('A-laget'!V60:AA60)</f>
        <v>0</v>
      </c>
      <c r="E23" s="108">
        <f>SUM('F1-laget'!H10:M10)+SUM('F1-laget'!V10:AA10)</f>
        <v>832</v>
      </c>
      <c r="F23" s="108">
        <f>SUM('F1-laget'!H60:M60)+SUM('F1-laget'!V60:AA60)</f>
        <v>4</v>
      </c>
      <c r="G23" s="108">
        <f>SUM('F2-laget'!H10:M10)+SUM('F2-laget'!V10:AB10)</f>
        <v>5108</v>
      </c>
      <c r="H23" s="108">
        <f>SUM('F2-laget'!H60:M60)+SUM('F2-laget'!V60:AB60)</f>
        <v>28</v>
      </c>
      <c r="I23" s="108">
        <f>SUM('B-laget'!H10:M10)+SUM('B-laget'!V10:AA10)</f>
        <v>5544</v>
      </c>
      <c r="J23" s="108">
        <f>SUM('B-laget'!H60:M60)+SUM('B-laget'!V60:AA60)</f>
        <v>30</v>
      </c>
      <c r="K23" s="108">
        <f t="shared" si="0"/>
        <v>11484</v>
      </c>
      <c r="L23" s="108">
        <f t="shared" si="1"/>
        <v>62</v>
      </c>
      <c r="M23" s="48">
        <f t="shared" si="2"/>
        <v>185.2258064516129</v>
      </c>
      <c r="N23" s="84"/>
      <c r="O23" s="137">
        <v>182.12</v>
      </c>
      <c r="P23" s="109">
        <f t="shared" si="3"/>
        <v>3.1058064516128923</v>
      </c>
    </row>
    <row r="24" spans="1:16" ht="12.75">
      <c r="A24" s="11">
        <v>16</v>
      </c>
      <c r="B24" s="144" t="s">
        <v>70</v>
      </c>
      <c r="C24" s="16">
        <f>SUM('A-laget'!H30:M30)+SUM('A-laget'!V30:AA30)</f>
        <v>0</v>
      </c>
      <c r="D24" s="16">
        <f>SUM('A-laget'!H80:M80)+SUM('A-laget'!V80:AA80)</f>
        <v>0</v>
      </c>
      <c r="E24" s="108">
        <f>SUM('F1-laget'!H30:M30)+SUM('F1-laget'!V30:AA30)</f>
        <v>0</v>
      </c>
      <c r="F24" s="108">
        <f>SUM('F1-laget'!H80:M80)+SUM('F1-laget'!V80:AA80)</f>
        <v>0</v>
      </c>
      <c r="G24" s="108">
        <f>SUM('F2-laget'!H30:M30)+SUM('F2-laget'!V30:AB30)</f>
        <v>5987</v>
      </c>
      <c r="H24" s="108">
        <f>SUM('F2-laget'!H80:M80)+SUM('F2-laget'!V80:AB80)</f>
        <v>33</v>
      </c>
      <c r="I24" s="108">
        <f>SUM('B-laget'!H30:M30)+SUM('B-laget'!V30:AA30)</f>
        <v>0</v>
      </c>
      <c r="J24" s="108">
        <f>SUM('B-laget'!H80:M80)+SUM('B-laget'!V80:AA80)</f>
        <v>0</v>
      </c>
      <c r="K24" s="108">
        <f t="shared" si="0"/>
        <v>5987</v>
      </c>
      <c r="L24" s="108">
        <f t="shared" si="1"/>
        <v>33</v>
      </c>
      <c r="M24" s="48">
        <f t="shared" si="2"/>
        <v>181.42424242424244</v>
      </c>
      <c r="N24" s="84"/>
      <c r="O24" s="109">
        <v>178.96</v>
      </c>
      <c r="P24" s="109">
        <f t="shared" si="3"/>
        <v>2.4642424242424283</v>
      </c>
    </row>
    <row r="25" spans="1:16" ht="12.75">
      <c r="A25" s="11">
        <v>21</v>
      </c>
      <c r="B25" s="144" t="s">
        <v>69</v>
      </c>
      <c r="C25" s="16">
        <f>SUM('A-laget'!H28:M28)+SUM('A-laget'!V28:AA28)</f>
        <v>0</v>
      </c>
      <c r="D25" s="16">
        <f>SUM('A-laget'!H78:M78)+SUM('A-laget'!V78:AA78)</f>
        <v>0</v>
      </c>
      <c r="E25" s="108">
        <f>SUM('F1-laget'!H28:M28)+SUM('F1-laget'!V28:AA28)</f>
        <v>0</v>
      </c>
      <c r="F25" s="108">
        <f>SUM('F1-laget'!H78:M78)+SUM('F1-laget'!V78:AA78)</f>
        <v>0</v>
      </c>
      <c r="G25" s="108">
        <f>SUM('F2-laget'!H28:M28)+SUM('F2-laget'!V28:AB28)</f>
        <v>3671</v>
      </c>
      <c r="H25" s="108">
        <f>SUM('F2-laget'!H78:M78)+SUM('F2-laget'!V78:AB78)</f>
        <v>20</v>
      </c>
      <c r="I25" s="108">
        <f>SUM('B-laget'!H28:M28)+SUM('B-laget'!V28:AA28)</f>
        <v>683</v>
      </c>
      <c r="J25" s="108">
        <f>SUM('B-laget'!H78:M78)+SUM('B-laget'!V78:AA78)</f>
        <v>4</v>
      </c>
      <c r="K25" s="108">
        <f t="shared" si="0"/>
        <v>4354</v>
      </c>
      <c r="L25" s="108">
        <f t="shared" si="1"/>
        <v>24</v>
      </c>
      <c r="M25" s="48">
        <f t="shared" si="2"/>
        <v>181.41666666666666</v>
      </c>
      <c r="N25" s="84"/>
      <c r="O25" s="109">
        <v>181.42</v>
      </c>
      <c r="P25" s="109">
        <f t="shared" si="3"/>
        <v>-0.0033333333333303017</v>
      </c>
    </row>
    <row r="26" spans="1:16" ht="12.75">
      <c r="A26" s="11">
        <v>23</v>
      </c>
      <c r="B26" s="144" t="s">
        <v>64</v>
      </c>
      <c r="C26" s="16">
        <f>SUM('A-laget'!H4:M4)+SUM('A-laget'!V4:AA4)</f>
        <v>0</v>
      </c>
      <c r="D26" s="16">
        <f>SUM('A-laget'!H54:M54)+SUM('A-laget'!V54:AA54)</f>
        <v>0</v>
      </c>
      <c r="E26" s="108">
        <f>SUM('F1-laget'!H4:M4)+SUM('F1-laget'!V4:AA4)</f>
        <v>0</v>
      </c>
      <c r="F26" s="108">
        <f>SUM('F1-laget'!H54:M54)+SUM('F1-laget'!V54:AA54)</f>
        <v>0</v>
      </c>
      <c r="G26" s="108">
        <f>SUM('F2-laget'!H4:M4)+SUM('F2-laget'!V4:AB4)</f>
        <v>3624</v>
      </c>
      <c r="H26" s="108">
        <f>SUM('F2-laget'!H54:M54)+SUM('F2-laget'!V54:AB54)</f>
        <v>20</v>
      </c>
      <c r="I26" s="108">
        <f>SUM('B-laget'!H4:M4)+SUM('B-laget'!V4:AA4)</f>
        <v>0</v>
      </c>
      <c r="J26" s="108">
        <f>SUM('B-laget'!H54:M54)+SUM('B-laget'!V54:AA54)</f>
        <v>0</v>
      </c>
      <c r="K26" s="108">
        <f t="shared" si="0"/>
        <v>3624</v>
      </c>
      <c r="L26" s="108">
        <f t="shared" si="1"/>
        <v>20</v>
      </c>
      <c r="M26" s="48">
        <f t="shared" si="2"/>
        <v>181.2</v>
      </c>
      <c r="N26" s="84"/>
      <c r="O26" s="109">
        <v>181.2</v>
      </c>
      <c r="P26" s="109">
        <f t="shared" si="3"/>
        <v>0</v>
      </c>
    </row>
    <row r="27" spans="1:16" ht="12.75">
      <c r="A27" s="11">
        <v>17</v>
      </c>
      <c r="B27" s="144" t="s">
        <v>72</v>
      </c>
      <c r="C27" s="16">
        <f>SUM('A-laget'!H32:M32)+SUM('A-laget'!V32:AA32)</f>
        <v>0</v>
      </c>
      <c r="D27" s="16">
        <f>SUM('A-laget'!H82:M82)+SUM('A-laget'!V82:AA82)</f>
        <v>0</v>
      </c>
      <c r="E27" s="108">
        <f>SUM('F1-laget'!H32:M32)+SUM('F1-laget'!V32:AA32)</f>
        <v>0</v>
      </c>
      <c r="F27" s="108">
        <f>SUM('F1-laget'!H82:M82)+SUM('F1-laget'!V82:AA82)</f>
        <v>0</v>
      </c>
      <c r="G27" s="108">
        <f>SUM('F2-laget'!H32:M32)+SUM('F2-laget'!V32:AB32)</f>
        <v>7683</v>
      </c>
      <c r="H27" s="108">
        <f>SUM('F2-laget'!H82:M82)+SUM('F2-laget'!V82:AB82)</f>
        <v>43</v>
      </c>
      <c r="I27" s="108">
        <f>SUM('B-laget'!H32:M32)+SUM('B-laget'!V32:AA32)</f>
        <v>780</v>
      </c>
      <c r="J27" s="108">
        <f>SUM('B-laget'!H82:M82)+SUM('B-laget'!V82:AA82)</f>
        <v>4</v>
      </c>
      <c r="K27" s="108">
        <f t="shared" si="0"/>
        <v>8463</v>
      </c>
      <c r="L27" s="108">
        <f t="shared" si="1"/>
        <v>47</v>
      </c>
      <c r="M27" s="48">
        <f t="shared" si="2"/>
        <v>180.06382978723406</v>
      </c>
      <c r="N27" s="84"/>
      <c r="O27" s="109">
        <v>180.56</v>
      </c>
      <c r="P27" s="109">
        <f t="shared" si="3"/>
        <v>-0.4961702127659464</v>
      </c>
    </row>
    <row r="28" spans="1:16" ht="12.75">
      <c r="A28" s="11">
        <v>22</v>
      </c>
      <c r="B28" s="144" t="s">
        <v>104</v>
      </c>
      <c r="C28" s="16">
        <f>SUM('A-laget'!H38:M38)+SUM('A-laget'!V38:AA38)</f>
        <v>0</v>
      </c>
      <c r="D28" s="16">
        <f>SUM('A-laget'!H88:M88)+SUM('A-laget'!V88:AA88)</f>
        <v>0</v>
      </c>
      <c r="E28" s="108">
        <f>SUM('F1-laget'!H38:M38)+SUM('F1-laget'!V38:AA38)</f>
        <v>3291</v>
      </c>
      <c r="F28" s="108">
        <f>SUM('F1-laget'!H88:M88)+SUM('F1-laget'!V88:AA88)</f>
        <v>18</v>
      </c>
      <c r="G28" s="108">
        <f>SUM('F2-laget'!H38:M38)+SUM('F2-laget'!V38:AB38)</f>
        <v>2081</v>
      </c>
      <c r="H28" s="108">
        <f>SUM('F2-laget'!H88:M88)+SUM('F2-laget'!V88:AB88)</f>
        <v>12</v>
      </c>
      <c r="I28" s="108">
        <f>SUM('B-laget'!H38:M38)+SUM('B-laget'!V38:AA38)</f>
        <v>0</v>
      </c>
      <c r="J28" s="108">
        <f>SUM('B-laget'!H88:M88)+SUM('B-laget'!V88:AA88)</f>
        <v>0</v>
      </c>
      <c r="K28" s="108">
        <f t="shared" si="0"/>
        <v>5372</v>
      </c>
      <c r="L28" s="108">
        <f t="shared" si="1"/>
        <v>30</v>
      </c>
      <c r="M28" s="48">
        <f t="shared" si="2"/>
        <v>179.06666666666666</v>
      </c>
      <c r="N28" s="84"/>
      <c r="O28" s="109">
        <v>176.25</v>
      </c>
      <c r="P28" s="109">
        <f t="shared" si="3"/>
        <v>2.816666666666663</v>
      </c>
    </row>
    <row r="29" spans="1:16" ht="12.75">
      <c r="A29" s="11">
        <v>26</v>
      </c>
      <c r="B29" s="144" t="s">
        <v>57</v>
      </c>
      <c r="C29" s="16">
        <f>SUM('A-laget'!H45:M45)+SUM('A-laget'!V45:AA45)</f>
        <v>0</v>
      </c>
      <c r="D29" s="16">
        <f>SUM('A-laget'!H95:M95)+SUM('A-laget'!V95:AA95)</f>
        <v>0</v>
      </c>
      <c r="E29" s="108">
        <f>SUM('F1-laget'!H45:M45)+SUM('F1-laget'!V45:AA45)</f>
        <v>4685</v>
      </c>
      <c r="F29" s="108">
        <f>SUM('F1-laget'!H95:M95)+SUM('F1-laget'!V95:AA95)</f>
        <v>27</v>
      </c>
      <c r="G29" s="108">
        <f>SUM('F2-laget'!H45:M45)+SUM('F2-laget'!V45:AB45)</f>
        <v>4391</v>
      </c>
      <c r="H29" s="108">
        <f>SUM('F2-laget'!H95:M95)+SUM('F2-laget'!V95:AB95)</f>
        <v>24</v>
      </c>
      <c r="I29" s="108">
        <f>SUM('B-laget'!H45:M45)+SUM('B-laget'!V45:AA45)</f>
        <v>1465</v>
      </c>
      <c r="J29" s="108">
        <f>SUM('B-laget'!H95:M95)+SUM('B-laget'!V95:AA95)</f>
        <v>8</v>
      </c>
      <c r="K29" s="108">
        <f t="shared" si="0"/>
        <v>10541</v>
      </c>
      <c r="L29" s="108">
        <f t="shared" si="1"/>
        <v>59</v>
      </c>
      <c r="M29" s="48">
        <f t="shared" si="2"/>
        <v>178.66101694915255</v>
      </c>
      <c r="N29" s="81"/>
      <c r="O29" s="109">
        <v>177.84</v>
      </c>
      <c r="P29" s="109">
        <f t="shared" si="3"/>
        <v>0.8210169491525505</v>
      </c>
    </row>
    <row r="30" spans="1:16" ht="12.75">
      <c r="A30" s="11">
        <v>28</v>
      </c>
      <c r="B30" s="144" t="s">
        <v>32</v>
      </c>
      <c r="C30" s="16">
        <f>SUM('A-laget'!H12:M12)+SUM('A-laget'!V12:AA12)</f>
        <v>0</v>
      </c>
      <c r="D30" s="16">
        <f>SUM('A-laget'!H62:M62)+SUM('A-laget'!V62:AA62)</f>
        <v>0</v>
      </c>
      <c r="E30" s="108">
        <f>SUM('F1-laget'!H12:M12)+SUM('F1-laget'!V12:AA12)</f>
        <v>3662</v>
      </c>
      <c r="F30" s="108">
        <f>SUM('F1-laget'!H62:M62)+SUM('F1-laget'!V62:AA62)</f>
        <v>20</v>
      </c>
      <c r="G30" s="108">
        <f>SUM('F2-laget'!H12:M12)+SUM('F2-laget'!V12:AB12)</f>
        <v>1696</v>
      </c>
      <c r="H30" s="108">
        <f>SUM('F2-laget'!H62:M62)+SUM('F2-laget'!V62:AB62)</f>
        <v>10</v>
      </c>
      <c r="I30" s="108">
        <f>SUM('B-laget'!H12:M12)+SUM('B-laget'!V12:AA12)</f>
        <v>0</v>
      </c>
      <c r="J30" s="108">
        <f>SUM('B-laget'!H62:M62)+SUM('B-laget'!V62:AA62)</f>
        <v>0</v>
      </c>
      <c r="K30" s="108">
        <f t="shared" si="0"/>
        <v>5358</v>
      </c>
      <c r="L30" s="108">
        <f t="shared" si="1"/>
        <v>30</v>
      </c>
      <c r="M30" s="48">
        <f t="shared" si="2"/>
        <v>178.6</v>
      </c>
      <c r="N30" s="81"/>
      <c r="O30" s="109">
        <v>177.71</v>
      </c>
      <c r="P30" s="109">
        <f t="shared" si="3"/>
        <v>0.8899999999999864</v>
      </c>
    </row>
    <row r="31" spans="1:16" ht="12.75">
      <c r="A31" s="11">
        <v>29</v>
      </c>
      <c r="B31" s="144" t="s">
        <v>56</v>
      </c>
      <c r="C31" s="16">
        <f>SUM('A-laget'!H25:M25)+SUM('A-laget'!V25:AA25)</f>
        <v>0</v>
      </c>
      <c r="D31" s="16">
        <f>SUM('A-laget'!H75:M75)+SUM('A-laget'!V75:AA75)</f>
        <v>0</v>
      </c>
      <c r="E31" s="108">
        <f>SUM('F1-laget'!H25:M25)+SUM('F1-laget'!V25:AA25)</f>
        <v>334</v>
      </c>
      <c r="F31" s="108">
        <f>SUM('F1-laget'!H75:M75)+SUM('F1-laget'!V75:AA75)</f>
        <v>2</v>
      </c>
      <c r="G31" s="108">
        <f>SUM('F2-laget'!H25:M25)+SUM('F2-laget'!V25:AB25)</f>
        <v>8158</v>
      </c>
      <c r="H31" s="108">
        <f>SUM('F2-laget'!H75:M75)+SUM('F2-laget'!V75:AB75)</f>
        <v>46</v>
      </c>
      <c r="I31" s="108">
        <f>SUM('B-laget'!H25:M25)+SUM('B-laget'!V25:AA25)</f>
        <v>0</v>
      </c>
      <c r="J31" s="108">
        <f>SUM('B-laget'!H75:M75)+SUM('B-laget'!V75:AA75)</f>
        <v>0</v>
      </c>
      <c r="K31" s="108">
        <f t="shared" si="0"/>
        <v>8492</v>
      </c>
      <c r="L31" s="108">
        <f t="shared" si="1"/>
        <v>48</v>
      </c>
      <c r="M31" s="48">
        <f t="shared" si="2"/>
        <v>176.91666666666666</v>
      </c>
      <c r="N31" s="81"/>
      <c r="O31" s="109">
        <v>177.88</v>
      </c>
      <c r="P31" s="109">
        <f t="shared" si="3"/>
        <v>-0.9633333333333383</v>
      </c>
    </row>
    <row r="32" spans="1:16" ht="12.75">
      <c r="A32" s="11">
        <v>30</v>
      </c>
      <c r="B32" s="144" t="s">
        <v>67</v>
      </c>
      <c r="C32" s="16">
        <f>SUM('A-laget'!H15:M15)+SUM('A-laget'!V15:AA15)</f>
        <v>0</v>
      </c>
      <c r="D32" s="16">
        <f>SUM('A-laget'!H65:M65)+SUM('A-laget'!V65:AA65)</f>
        <v>0</v>
      </c>
      <c r="E32" s="108">
        <f>SUM('F1-laget'!H15:M15)+SUM('F1-laget'!V15:AA15)</f>
        <v>0</v>
      </c>
      <c r="F32" s="108">
        <f>SUM('F1-laget'!H65:M65)+SUM('F1-laget'!V65:AA65)</f>
        <v>0</v>
      </c>
      <c r="G32" s="108">
        <f>SUM('F2-laget'!H15:M15)+SUM('F2-laget'!V15:AB15)</f>
        <v>8422</v>
      </c>
      <c r="H32" s="108">
        <f>SUM('F2-laget'!H65:M65)+SUM('F2-laget'!V65:AB65)</f>
        <v>48</v>
      </c>
      <c r="I32" s="108">
        <f>SUM('B-laget'!H15:M15)+SUM('B-laget'!V15:AA15)</f>
        <v>0</v>
      </c>
      <c r="J32" s="108">
        <f>SUM('B-laget'!H65:M65)+SUM('B-laget'!V65:AA65)</f>
        <v>0</v>
      </c>
      <c r="K32" s="108">
        <f t="shared" si="0"/>
        <v>8422</v>
      </c>
      <c r="L32" s="108">
        <f t="shared" si="1"/>
        <v>48</v>
      </c>
      <c r="M32" s="48">
        <f t="shared" si="2"/>
        <v>175.45833333333334</v>
      </c>
      <c r="N32" s="81"/>
      <c r="O32" s="109">
        <v>176.43</v>
      </c>
      <c r="P32" s="109">
        <f t="shared" si="3"/>
        <v>-0.971666666666664</v>
      </c>
    </row>
    <row r="33" spans="1:16" ht="12.75">
      <c r="A33" s="11">
        <v>31</v>
      </c>
      <c r="B33" s="144" t="s">
        <v>36</v>
      </c>
      <c r="C33" s="16">
        <f>SUM('A-laget'!H47:M47)+SUM('A-laget'!V47:AA47)</f>
        <v>0</v>
      </c>
      <c r="D33" s="16">
        <f>SUM('A-laget'!H97:M97)+SUM('A-laget'!V97:AA97)</f>
        <v>0</v>
      </c>
      <c r="E33" s="108">
        <f>SUM('F1-laget'!H47:M47)+SUM('F1-laget'!V47:AA47)</f>
        <v>0</v>
      </c>
      <c r="F33" s="108">
        <f>SUM('F1-laget'!H97:M97)+SUM('F1-laget'!V97:AA97)</f>
        <v>0</v>
      </c>
      <c r="G33" s="108">
        <f>SUM('F2-laget'!H47:M47)+SUM('F2-laget'!V47:AB47)</f>
        <v>0</v>
      </c>
      <c r="H33" s="108">
        <f>SUM('F2-laget'!H97:M97)+SUM('F2-laget'!V97:AB97)</f>
        <v>0</v>
      </c>
      <c r="I33" s="108">
        <f>SUM('B-laget'!H47:M47)+SUM('B-laget'!V47:AA47)</f>
        <v>1403</v>
      </c>
      <c r="J33" s="108">
        <f>SUM('B-laget'!H97:M97)+SUM('B-laget'!V97:AA97)</f>
        <v>8</v>
      </c>
      <c r="K33" s="108">
        <f t="shared" si="0"/>
        <v>1403</v>
      </c>
      <c r="L33" s="108">
        <f t="shared" si="1"/>
        <v>8</v>
      </c>
      <c r="M33" s="48">
        <f t="shared" si="2"/>
        <v>175.375</v>
      </c>
      <c r="N33" s="81"/>
      <c r="O33" s="109">
        <v>175.38</v>
      </c>
      <c r="P33" s="109">
        <f t="shared" si="3"/>
        <v>-0.0049999999999954525</v>
      </c>
    </row>
    <row r="34" spans="1:16" ht="12.75">
      <c r="A34" s="11">
        <v>33</v>
      </c>
      <c r="B34" s="144" t="s">
        <v>47</v>
      </c>
      <c r="C34" s="16">
        <f>SUM('A-laget'!H39:M39)+SUM('A-laget'!V39:AA39)</f>
        <v>0</v>
      </c>
      <c r="D34" s="16">
        <f>SUM('A-laget'!H89:M89)+SUM('A-laget'!V89:AA89)</f>
        <v>0</v>
      </c>
      <c r="E34" s="108">
        <f>SUM('F1-laget'!H39:M39)+SUM('F1-laget'!V39:AA39)</f>
        <v>0</v>
      </c>
      <c r="F34" s="108">
        <f>SUM('F1-laget'!H89:M89)+SUM('F1-laget'!V89:AA89)</f>
        <v>0</v>
      </c>
      <c r="G34" s="108">
        <f>SUM('F2-laget'!H39:M39)+SUM('F2-laget'!V39:AB39)</f>
        <v>6984</v>
      </c>
      <c r="H34" s="108">
        <f>SUM('F2-laget'!H89:M89)+SUM('F2-laget'!V89:AB89)</f>
        <v>40</v>
      </c>
      <c r="I34" s="108">
        <f>SUM('B-laget'!H39:M39)+SUM('B-laget'!V39:AA39)</f>
        <v>1377</v>
      </c>
      <c r="J34" s="108">
        <f>SUM('B-laget'!H89:M89)+SUM('B-laget'!V89:AA89)</f>
        <v>8</v>
      </c>
      <c r="K34" s="108">
        <f t="shared" si="0"/>
        <v>8361</v>
      </c>
      <c r="L34" s="108">
        <f t="shared" si="1"/>
        <v>48</v>
      </c>
      <c r="M34" s="48">
        <f t="shared" si="2"/>
        <v>174.1875</v>
      </c>
      <c r="N34" s="81"/>
      <c r="O34" s="109">
        <v>174.5</v>
      </c>
      <c r="P34" s="109">
        <f t="shared" si="3"/>
        <v>-0.3125</v>
      </c>
    </row>
    <row r="35" spans="1:16" ht="12.75">
      <c r="A35" s="11">
        <v>36</v>
      </c>
      <c r="B35" s="144" t="s">
        <v>33</v>
      </c>
      <c r="C35" s="16">
        <f>SUM('A-laget'!H19:M19)+SUM('A-laget'!V19:AA19)</f>
        <v>0</v>
      </c>
      <c r="D35" s="16">
        <f>SUM('A-laget'!H69:M69)+SUM('A-laget'!V69:AA69)</f>
        <v>0</v>
      </c>
      <c r="E35" s="108">
        <f>SUM('F1-laget'!H19:M19)+SUM('F1-laget'!V19:AA19)</f>
        <v>0</v>
      </c>
      <c r="F35" s="108">
        <f>SUM('F1-laget'!H69:M69)+SUM('F1-laget'!V69:AA69)</f>
        <v>0</v>
      </c>
      <c r="G35" s="108">
        <f>SUM('F2-laget'!H19:M19)+SUM('F2-laget'!V19:AB19)</f>
        <v>5040</v>
      </c>
      <c r="H35" s="108">
        <f>SUM('F2-laget'!H69:M69)+SUM('F2-laget'!V69:AB69)</f>
        <v>30</v>
      </c>
      <c r="I35" s="108">
        <f>SUM('B-laget'!H19:M19)+SUM('B-laget'!V19:AA19)</f>
        <v>1381</v>
      </c>
      <c r="J35" s="108">
        <f>SUM('B-laget'!H69:M69)+SUM('B-laget'!V69:AA69)</f>
        <v>8</v>
      </c>
      <c r="K35" s="108">
        <f t="shared" si="0"/>
        <v>6421</v>
      </c>
      <c r="L35" s="108">
        <f t="shared" si="1"/>
        <v>38</v>
      </c>
      <c r="M35" s="48">
        <f t="shared" si="2"/>
        <v>168.97368421052633</v>
      </c>
      <c r="N35" s="81"/>
      <c r="O35" s="109">
        <v>171.33</v>
      </c>
      <c r="P35" s="109">
        <f t="shared" si="3"/>
        <v>-2.3563157894736833</v>
      </c>
    </row>
    <row r="36" spans="1:16" ht="12.75">
      <c r="A36" s="11">
        <v>32</v>
      </c>
      <c r="B36" s="144" t="s">
        <v>96</v>
      </c>
      <c r="C36" s="16">
        <f>SUM('A-laget'!H5:M5)+SUM('A-laget'!V5:AA5)</f>
        <v>0</v>
      </c>
      <c r="D36" s="16">
        <f>SUM('A-laget'!H55:M55)+SUM('A-laget'!V55:AA55)</f>
        <v>0</v>
      </c>
      <c r="E36" s="108">
        <f>SUM('F1-laget'!H5:M5)+SUM('F1-laget'!V5:AA5)</f>
        <v>0</v>
      </c>
      <c r="F36" s="108">
        <f>SUM('F1-laget'!H55:M55)+SUM('F1-laget'!V55:AA55)</f>
        <v>0</v>
      </c>
      <c r="G36" s="108">
        <f>SUM('F2-laget'!H5:M5)+SUM('F2-laget'!V5:AB5)</f>
        <v>2414</v>
      </c>
      <c r="H36" s="108">
        <f>SUM('F2-laget'!H55:M55)+SUM('F2-laget'!V55:AB55)</f>
        <v>14</v>
      </c>
      <c r="I36" s="108">
        <f>SUM('B-laget'!H5:M5)+SUM('B-laget'!V5:AA5)</f>
        <v>5925</v>
      </c>
      <c r="J36" s="108">
        <f>SUM('B-laget'!H55:M55)+SUM('B-laget'!V55:AA55)</f>
        <v>36</v>
      </c>
      <c r="K36" s="108">
        <f t="shared" si="0"/>
        <v>8339</v>
      </c>
      <c r="L36" s="108">
        <f t="shared" si="1"/>
        <v>50</v>
      </c>
      <c r="M36" s="48">
        <f t="shared" si="2"/>
        <v>166.78</v>
      </c>
      <c r="N36" s="81"/>
      <c r="O36" s="109">
        <v>167.4</v>
      </c>
      <c r="P36" s="109">
        <f t="shared" si="3"/>
        <v>-0.6200000000000045</v>
      </c>
    </row>
    <row r="37" spans="1:16" ht="12.75">
      <c r="A37" s="11">
        <v>27</v>
      </c>
      <c r="B37" s="144" t="s">
        <v>39</v>
      </c>
      <c r="C37" s="16">
        <f>SUM('A-laget'!H40:M40)+SUM('A-laget'!V40:AA40)</f>
        <v>683</v>
      </c>
      <c r="D37" s="16">
        <f>SUM('A-laget'!H90:M90)+SUM('A-laget'!V90:AA90)</f>
        <v>4</v>
      </c>
      <c r="E37" s="108">
        <f>SUM('F1-laget'!H40:M40)+SUM('F1-laget'!V40:AA40)</f>
        <v>300</v>
      </c>
      <c r="F37" s="108">
        <f>SUM('F1-laget'!H90:M90)+SUM('F1-laget'!V90:AA90)</f>
        <v>2</v>
      </c>
      <c r="G37" s="108">
        <f>SUM('F2-laget'!H40:M40)+SUM('F2-laget'!V40:AB40)</f>
        <v>0</v>
      </c>
      <c r="H37" s="108">
        <f>SUM('F2-laget'!H90:M90)+SUM('F2-laget'!V90:AB90)</f>
        <v>0</v>
      </c>
      <c r="I37" s="108">
        <f>SUM('B-laget'!H40:M40)+SUM('B-laget'!V40:AA40)</f>
        <v>3353</v>
      </c>
      <c r="J37" s="108">
        <f>SUM('B-laget'!H90:M90)+SUM('B-laget'!V90:AA90)</f>
        <v>20</v>
      </c>
      <c r="K37" s="108">
        <f t="shared" si="0"/>
        <v>4336</v>
      </c>
      <c r="L37" s="108">
        <f t="shared" si="1"/>
        <v>26</v>
      </c>
      <c r="M37" s="48">
        <f t="shared" si="2"/>
        <v>166.76923076923077</v>
      </c>
      <c r="N37" s="81"/>
      <c r="O37" s="109">
        <v>166.91</v>
      </c>
      <c r="P37" s="109">
        <f t="shared" si="3"/>
        <v>-0.14076923076922299</v>
      </c>
    </row>
    <row r="38" spans="1:16" ht="12.75">
      <c r="A38" s="11">
        <v>19</v>
      </c>
      <c r="B38" s="144" t="s">
        <v>102</v>
      </c>
      <c r="C38" s="16">
        <f>SUM('A-laget'!H26:M26)+SUM('A-laget'!V26:AA26)</f>
        <v>0</v>
      </c>
      <c r="D38" s="16">
        <f>SUM('A-laget'!H76:M76)+SUM('A-laget'!V76:AA76)</f>
        <v>0</v>
      </c>
      <c r="E38" s="108">
        <f>SUM('F1-laget'!H26:M26)+SUM('F1-laget'!V26:AA26)</f>
        <v>0</v>
      </c>
      <c r="F38" s="108">
        <f>SUM('F1-laget'!H76:M76)+SUM('F1-laget'!V76:AA76)</f>
        <v>0</v>
      </c>
      <c r="G38" s="108">
        <f>SUM('F2-laget'!H26:M26)+SUM('F2-laget'!V26:AB26)</f>
        <v>646</v>
      </c>
      <c r="H38" s="108">
        <f>SUM('F2-laget'!H76:M76)+SUM('F2-laget'!V76:AB76)</f>
        <v>4</v>
      </c>
      <c r="I38" s="108">
        <f>SUM('B-laget'!H26:M26)+SUM('B-laget'!V26:AA26)</f>
        <v>675</v>
      </c>
      <c r="J38" s="108">
        <f>SUM('B-laget'!H76:M76)+SUM('B-laget'!V76:AA76)</f>
        <v>4</v>
      </c>
      <c r="K38" s="108">
        <f t="shared" si="0"/>
        <v>1321</v>
      </c>
      <c r="L38" s="108">
        <f t="shared" si="1"/>
        <v>8</v>
      </c>
      <c r="M38" s="48">
        <f t="shared" si="2"/>
        <v>165.125</v>
      </c>
      <c r="N38" s="81"/>
      <c r="O38" s="109">
        <v>165.13</v>
      </c>
      <c r="P38" s="109">
        <f t="shared" si="3"/>
        <v>-0.0049999999999954525</v>
      </c>
    </row>
    <row r="39" spans="1:16" ht="12.75">
      <c r="A39" s="11">
        <v>35</v>
      </c>
      <c r="B39" s="144" t="s">
        <v>99</v>
      </c>
      <c r="C39" s="16">
        <f>SUM('A-laget'!H18:M18)+SUM('A-laget'!V18:AA18)</f>
        <v>0</v>
      </c>
      <c r="D39" s="16">
        <f>SUM('A-laget'!H68:M68)+SUM('A-laget'!V68:AA68)</f>
        <v>0</v>
      </c>
      <c r="E39" s="108">
        <f>SUM('F1-laget'!H18:M18)+SUM('F1-laget'!V18:AA18)</f>
        <v>0</v>
      </c>
      <c r="F39" s="108">
        <f>SUM('F1-laget'!H68:M68)+SUM('F1-laget'!V68:AA68)</f>
        <v>0</v>
      </c>
      <c r="G39" s="108">
        <f>SUM('F2-laget'!H18:M18)+SUM('F2-laget'!V18:AB18)</f>
        <v>0</v>
      </c>
      <c r="H39" s="108">
        <f>SUM('F2-laget'!H68:M68)+SUM('F2-laget'!V68:AB68)</f>
        <v>0</v>
      </c>
      <c r="I39" s="108">
        <f>SUM('B-laget'!H18:M18)+SUM('B-laget'!V18:AA18)</f>
        <v>5120</v>
      </c>
      <c r="J39" s="108">
        <f>SUM('B-laget'!H68:M68)+SUM('B-laget'!V68:AA68)</f>
        <v>32</v>
      </c>
      <c r="K39" s="108">
        <f t="shared" si="0"/>
        <v>5120</v>
      </c>
      <c r="L39" s="108">
        <f t="shared" si="1"/>
        <v>32</v>
      </c>
      <c r="M39" s="48">
        <f t="shared" si="2"/>
        <v>160</v>
      </c>
      <c r="N39" s="81"/>
      <c r="O39" s="109">
        <v>159.5</v>
      </c>
      <c r="P39" s="109">
        <f t="shared" si="3"/>
        <v>0.5</v>
      </c>
    </row>
    <row r="40" spans="1:16" ht="12.75">
      <c r="A40" s="11">
        <v>37</v>
      </c>
      <c r="B40" s="144" t="s">
        <v>103</v>
      </c>
      <c r="C40" s="16">
        <f>SUM('A-laget'!H29:M29)+SUM('A-laget'!V29:AA29)</f>
        <v>0</v>
      </c>
      <c r="D40" s="16">
        <f>SUM('A-laget'!H79:M79)+SUM('A-laget'!V79:AA79)</f>
        <v>0</v>
      </c>
      <c r="E40" s="108">
        <f>SUM('F1-laget'!H29:M29)+SUM('F1-laget'!V29:AA29)</f>
        <v>0</v>
      </c>
      <c r="F40" s="108">
        <f>SUM('F1-laget'!H79:M79)+SUM('F1-laget'!V79:AA79)</f>
        <v>0</v>
      </c>
      <c r="G40" s="108">
        <f>SUM('F2-laget'!H29:M29)+SUM('F2-laget'!V29:AB29)</f>
        <v>0</v>
      </c>
      <c r="H40" s="108">
        <f>SUM('F2-laget'!H79:M79)+SUM('F2-laget'!V79:AB79)</f>
        <v>0</v>
      </c>
      <c r="I40" s="108">
        <f>SUM('B-laget'!H29:M29)+SUM('B-laget'!V29:AA29)</f>
        <v>4269</v>
      </c>
      <c r="J40" s="108">
        <f>SUM('B-laget'!H79:M79)+SUM('B-laget'!V79:AA79)</f>
        <v>27</v>
      </c>
      <c r="K40" s="108">
        <f t="shared" si="0"/>
        <v>4269</v>
      </c>
      <c r="L40" s="108">
        <f t="shared" si="1"/>
        <v>27</v>
      </c>
      <c r="M40" s="48">
        <f t="shared" si="2"/>
        <v>158.11111111111111</v>
      </c>
      <c r="N40" s="81"/>
      <c r="O40" s="109">
        <v>160.35</v>
      </c>
      <c r="P40" s="109">
        <f t="shared" si="3"/>
        <v>-2.23888888888888</v>
      </c>
    </row>
    <row r="41" spans="1:16" ht="12.75">
      <c r="A41" s="11">
        <v>34</v>
      </c>
      <c r="B41" s="144" t="s">
        <v>34</v>
      </c>
      <c r="C41" s="16">
        <f>SUM('A-laget'!H8:M8)+SUM('A-laget'!V8:AA8)</f>
        <v>0</v>
      </c>
      <c r="D41" s="16">
        <f>SUM('A-laget'!H58:M58)+SUM('A-laget'!V58:AA58)</f>
        <v>0</v>
      </c>
      <c r="E41" s="108">
        <f>SUM('F1-laget'!H8:M8)+SUM('F1-laget'!V8:AA8)</f>
        <v>0</v>
      </c>
      <c r="F41" s="108">
        <f>SUM('F1-laget'!H58:M58)+SUM('F1-laget'!V58:AA58)</f>
        <v>0</v>
      </c>
      <c r="G41" s="108">
        <f>SUM('F2-laget'!H8:M8)+SUM('F2-laget'!V8:AB8)</f>
        <v>0</v>
      </c>
      <c r="H41" s="108">
        <f>SUM('F2-laget'!H58:M58)+SUM('F2-laget'!V58:AB58)</f>
        <v>0</v>
      </c>
      <c r="I41" s="108">
        <f>SUM('B-laget'!H8:M8)+SUM('B-laget'!V8:AA8)</f>
        <v>629</v>
      </c>
      <c r="J41" s="108">
        <f>SUM('B-laget'!H58:M58)+SUM('B-laget'!V58:AA58)</f>
        <v>4</v>
      </c>
      <c r="K41" s="108">
        <f t="shared" si="0"/>
        <v>629</v>
      </c>
      <c r="L41" s="108">
        <f t="shared" si="1"/>
        <v>4</v>
      </c>
      <c r="M41" s="48">
        <f t="shared" si="2"/>
        <v>157.25</v>
      </c>
      <c r="N41" s="81"/>
      <c r="O41" s="137">
        <v>157.25</v>
      </c>
      <c r="P41" s="109">
        <f t="shared" si="3"/>
        <v>0</v>
      </c>
    </row>
    <row r="42" spans="1:16" ht="12.75">
      <c r="A42" s="11">
        <v>39</v>
      </c>
      <c r="B42" s="144" t="s">
        <v>46</v>
      </c>
      <c r="C42" s="16">
        <f>SUM('A-laget'!H27:M27)+SUM('A-laget'!V27:AA27)</f>
        <v>0</v>
      </c>
      <c r="D42" s="16">
        <f>SUM('A-laget'!H77:M77)+SUM('A-laget'!V77:AA77)</f>
        <v>0</v>
      </c>
      <c r="E42" s="108">
        <f>SUM('F1-laget'!H27:M27)+SUM('F1-laget'!V27:AA27)</f>
        <v>0</v>
      </c>
      <c r="F42" s="108">
        <f>SUM('F1-laget'!H77:M77)+SUM('F1-laget'!V77:AA77)</f>
        <v>0</v>
      </c>
      <c r="G42" s="108">
        <f>SUM('F2-laget'!H27:M27)+SUM('F2-laget'!V27:AB27)</f>
        <v>0</v>
      </c>
      <c r="H42" s="108">
        <f>SUM('F2-laget'!H77:M77)+SUM('F2-laget'!V77:AB77)</f>
        <v>0</v>
      </c>
      <c r="I42" s="108">
        <f>SUM('B-laget'!H27:M27)+SUM('B-laget'!V27:AA27)</f>
        <v>1712</v>
      </c>
      <c r="J42" s="108">
        <f>SUM('B-laget'!H77:M77)+SUM('B-laget'!V77:AA77)</f>
        <v>11</v>
      </c>
      <c r="K42" s="108">
        <f t="shared" si="0"/>
        <v>1712</v>
      </c>
      <c r="L42" s="108">
        <f t="shared" si="1"/>
        <v>11</v>
      </c>
      <c r="M42" s="48">
        <f t="shared" si="2"/>
        <v>155.63636363636363</v>
      </c>
      <c r="N42" s="81"/>
      <c r="O42" s="109">
        <v>157.43</v>
      </c>
      <c r="P42" s="109">
        <f t="shared" si="3"/>
        <v>-1.7936363636363808</v>
      </c>
    </row>
    <row r="43" spans="1:16" ht="12.75">
      <c r="A43" s="11">
        <v>38</v>
      </c>
      <c r="B43" s="144" t="s">
        <v>9</v>
      </c>
      <c r="C43" s="16">
        <f>SUM('A-laget'!H24:M24)+SUM('A-laget'!V24:AA24)</f>
        <v>0</v>
      </c>
      <c r="D43" s="16">
        <f>SUM('A-laget'!H74:M74)+SUM('A-laget'!V74:AA74)</f>
        <v>0</v>
      </c>
      <c r="E43" s="108">
        <f>SUM('F1-laget'!H24:M24)+SUM('F1-laget'!V24:AA24)</f>
        <v>0</v>
      </c>
      <c r="F43" s="108">
        <f>SUM('F1-laget'!H74:M74)+SUM('F1-laget'!V74:AA74)</f>
        <v>0</v>
      </c>
      <c r="G43" s="108">
        <f>SUM('F2-laget'!H24:M24)+SUM('F2-laget'!V24:AB24)</f>
        <v>0</v>
      </c>
      <c r="H43" s="108">
        <f>SUM('F2-laget'!H74:M74)+SUM('F2-laget'!V74:AB74)</f>
        <v>0</v>
      </c>
      <c r="I43" s="108">
        <f>SUM('B-laget'!H24:M24)+SUM('B-laget'!V24:AA24)</f>
        <v>2912</v>
      </c>
      <c r="J43" s="108">
        <f>SUM('B-laget'!H74:M74)+SUM('B-laget'!V74:AA74)</f>
        <v>19</v>
      </c>
      <c r="K43" s="108">
        <f t="shared" si="0"/>
        <v>2912</v>
      </c>
      <c r="L43" s="108">
        <f t="shared" si="1"/>
        <v>19</v>
      </c>
      <c r="M43" s="48">
        <f t="shared" si="2"/>
        <v>153.26315789473685</v>
      </c>
      <c r="N43" s="81"/>
      <c r="O43" s="109">
        <v>153.26</v>
      </c>
      <c r="P43" s="109">
        <f t="shared" si="3"/>
        <v>0.0031578947368586796</v>
      </c>
    </row>
    <row r="44" spans="1:16" ht="12.75">
      <c r="A44" s="11">
        <v>40</v>
      </c>
      <c r="B44" s="144" t="s">
        <v>101</v>
      </c>
      <c r="C44" s="16">
        <f>SUM('A-laget'!H22:M22)+SUM('A-laget'!V22:AA22)</f>
        <v>149</v>
      </c>
      <c r="D44" s="16">
        <f>SUM('A-laget'!H72:M72)+SUM('A-laget'!V72:AA72)</f>
        <v>1</v>
      </c>
      <c r="E44" s="108">
        <f>SUM('F1-laget'!H22:M22)+SUM('F1-laget'!V22:AA22)</f>
        <v>0</v>
      </c>
      <c r="F44" s="108">
        <f>SUM('F1-laget'!H72:M72)+SUM('F1-laget'!V72:AA72)</f>
        <v>0</v>
      </c>
      <c r="G44" s="108">
        <f>SUM('F2-laget'!H22:M22)+SUM('F2-laget'!V22:AB22)</f>
        <v>0</v>
      </c>
      <c r="H44" s="108">
        <f>SUM('F2-laget'!H72:M72)+SUM('F2-laget'!V72:AB72)</f>
        <v>0</v>
      </c>
      <c r="I44" s="108">
        <f>SUM('B-laget'!H22:M22)+SUM('B-laget'!V22:AA22)</f>
        <v>4445</v>
      </c>
      <c r="J44" s="108">
        <f>SUM('B-laget'!H72:M72)+SUM('B-laget'!V72:AA72)</f>
        <v>29</v>
      </c>
      <c r="K44" s="108">
        <f t="shared" si="0"/>
        <v>4594</v>
      </c>
      <c r="L44" s="108">
        <f t="shared" si="1"/>
        <v>30</v>
      </c>
      <c r="M44" s="48">
        <f t="shared" si="2"/>
        <v>153.13333333333333</v>
      </c>
      <c r="N44" s="81"/>
      <c r="O44" s="109">
        <v>153.48</v>
      </c>
      <c r="P44" s="109">
        <f t="shared" si="3"/>
        <v>-0.346666666666664</v>
      </c>
    </row>
    <row r="45" spans="1:16" ht="12.75">
      <c r="A45" s="11">
        <v>41</v>
      </c>
      <c r="B45" s="144" t="s">
        <v>45</v>
      </c>
      <c r="C45" s="16">
        <f>SUM('A-laget'!H7:M7)+SUM('A-laget'!V7:AA7)</f>
        <v>0</v>
      </c>
      <c r="D45" s="16">
        <f>SUM('A-laget'!H57:M57)+SUM('A-laget'!V57:AA57)</f>
        <v>0</v>
      </c>
      <c r="E45" s="108">
        <f>SUM('F1-laget'!H7:M7)+SUM('F1-laget'!V7:AA7)</f>
        <v>0</v>
      </c>
      <c r="F45" s="108">
        <f>SUM('F1-laget'!H57:M57)+SUM('F1-laget'!V57:AA57)</f>
        <v>0</v>
      </c>
      <c r="G45" s="108">
        <f>SUM('F2-laget'!H7:M7)+SUM('F2-laget'!V7:AB7)</f>
        <v>0</v>
      </c>
      <c r="H45" s="108">
        <f>SUM('F2-laget'!H57:M57)+SUM('F2-laget'!V57:AB57)</f>
        <v>0</v>
      </c>
      <c r="I45" s="108">
        <f>SUM('B-laget'!H7:M7)+SUM('B-laget'!V7:AA7)</f>
        <v>3599</v>
      </c>
      <c r="J45" s="108">
        <f>SUM('B-laget'!H57:M57)+SUM('B-laget'!V57:AA57)</f>
        <v>24</v>
      </c>
      <c r="K45" s="108">
        <f t="shared" si="0"/>
        <v>3599</v>
      </c>
      <c r="L45" s="108">
        <f t="shared" si="1"/>
        <v>24</v>
      </c>
      <c r="M45" s="48">
        <f t="shared" si="2"/>
        <v>149.95833333333334</v>
      </c>
      <c r="N45" s="81"/>
      <c r="O45" s="109">
        <v>146.45</v>
      </c>
      <c r="P45" s="109">
        <f t="shared" si="3"/>
        <v>3.508333333333354</v>
      </c>
    </row>
    <row r="46" spans="1:16" ht="12.75">
      <c r="A46" s="11">
        <v>42</v>
      </c>
      <c r="B46" s="144" t="s">
        <v>77</v>
      </c>
      <c r="C46" s="16">
        <f>SUM('A-laget'!H44:M44)+SUM('A-laget'!V44:AA44)</f>
        <v>0</v>
      </c>
      <c r="D46" s="16">
        <f>SUM('A-laget'!H94:M94)+SUM('A-laget'!V94:AA94)</f>
        <v>0</v>
      </c>
      <c r="E46" s="108">
        <f>SUM('F1-laget'!H44:M44)+SUM('F1-laget'!V44:AA44)</f>
        <v>0</v>
      </c>
      <c r="F46" s="108">
        <f>SUM('F1-laget'!H94:M94)+SUM('F1-laget'!V94:AA94)</f>
        <v>0</v>
      </c>
      <c r="G46" s="108">
        <f>SUM('F2-laget'!H44:M44)+SUM('F2-laget'!V44:AB44)</f>
        <v>0</v>
      </c>
      <c r="H46" s="108">
        <f>SUM('F2-laget'!H94:M94)+SUM('F2-laget'!V94:AB94)</f>
        <v>0</v>
      </c>
      <c r="I46" s="108">
        <f>SUM('B-laget'!H44:M44)+SUM('B-laget'!V44:AA44)</f>
        <v>587</v>
      </c>
      <c r="J46" s="108">
        <f>SUM('B-laget'!H94:M94)+SUM('B-laget'!V94:AA94)</f>
        <v>4</v>
      </c>
      <c r="K46" s="108">
        <f t="shared" si="0"/>
        <v>587</v>
      </c>
      <c r="L46" s="108">
        <f t="shared" si="1"/>
        <v>4</v>
      </c>
      <c r="M46" s="48">
        <f t="shared" si="2"/>
        <v>146.75</v>
      </c>
      <c r="N46" s="81"/>
      <c r="O46" s="109">
        <v>146.75</v>
      </c>
      <c r="P46" s="109">
        <f t="shared" si="3"/>
        <v>0</v>
      </c>
    </row>
    <row r="47" spans="1:16" ht="12.75">
      <c r="A47" s="11">
        <v>43</v>
      </c>
      <c r="B47" s="144" t="s">
        <v>38</v>
      </c>
      <c r="C47" s="16">
        <f>SUM('A-laget'!H23:M23)+SUM('A-laget'!V23:AA23)</f>
        <v>0</v>
      </c>
      <c r="D47" s="16">
        <f>SUM('A-laget'!H73:M73)+SUM('A-laget'!V73:AA73)</f>
        <v>0</v>
      </c>
      <c r="E47" s="108">
        <f>SUM('F1-laget'!H23:M23)+SUM('F1-laget'!V23:AA23)</f>
        <v>0</v>
      </c>
      <c r="F47" s="108">
        <f>SUM('F1-laget'!H73:M73)+SUM('F1-laget'!V73:AA73)</f>
        <v>0</v>
      </c>
      <c r="G47" s="108">
        <f>SUM('F2-laget'!H23:M23)+SUM('F2-laget'!V23:AB23)</f>
        <v>0</v>
      </c>
      <c r="H47" s="108">
        <f>SUM('F2-laget'!H73:M73)+SUM('F2-laget'!V73:AB73)</f>
        <v>0</v>
      </c>
      <c r="I47" s="108">
        <f>SUM('B-laget'!H23:M23)+SUM('B-laget'!V23:AA23)</f>
        <v>0</v>
      </c>
      <c r="J47" s="108">
        <f>SUM('B-laget'!H73:M73)+SUM('B-laget'!V73:AA73)</f>
        <v>0</v>
      </c>
      <c r="K47" s="108">
        <f t="shared" si="0"/>
        <v>0</v>
      </c>
      <c r="L47" s="108">
        <f t="shared" si="1"/>
        <v>0</v>
      </c>
      <c r="M47" s="48" t="e">
        <f t="shared" si="2"/>
        <v>#DIV/0!</v>
      </c>
      <c r="N47" s="81"/>
      <c r="O47" s="109"/>
      <c r="P47" s="109" t="e">
        <f t="shared" si="3"/>
        <v>#DIV/0!</v>
      </c>
    </row>
    <row r="48" spans="1:16" ht="13.5" thickBot="1">
      <c r="A48" s="11">
        <v>44</v>
      </c>
      <c r="B48" s="144" t="s">
        <v>106</v>
      </c>
      <c r="C48" s="16">
        <f>SUM('A-laget'!H46:M46)+SUM('A-laget'!V46:AA46)</f>
        <v>0</v>
      </c>
      <c r="D48" s="16">
        <f>SUM('A-laget'!H96:M96)+SUM('A-laget'!V96:AA96)</f>
        <v>0</v>
      </c>
      <c r="E48" s="108">
        <f>SUM('F1-laget'!H46:M46)+SUM('F1-laget'!V46:AA46)</f>
        <v>0</v>
      </c>
      <c r="F48" s="108">
        <f>SUM('F1-laget'!H96:M96)+SUM('F1-laget'!V96:AA96)</f>
        <v>0</v>
      </c>
      <c r="G48" s="108">
        <f>SUM('F2-laget'!H46:M46)+SUM('F2-laget'!V46:AB46)</f>
        <v>0</v>
      </c>
      <c r="H48" s="108">
        <f>SUM('F2-laget'!H96:M96)+SUM('F2-laget'!V96:AB96)</f>
        <v>0</v>
      </c>
      <c r="I48" s="108">
        <f>SUM('B-laget'!H46:M46)+SUM('B-laget'!V46:AA46)</f>
        <v>0</v>
      </c>
      <c r="J48" s="108">
        <f>SUM('B-laget'!H96:M96)+SUM('B-laget'!V96:AA96)</f>
        <v>0</v>
      </c>
      <c r="K48" s="108">
        <f t="shared" si="0"/>
        <v>0</v>
      </c>
      <c r="L48" s="108">
        <f t="shared" si="1"/>
        <v>0</v>
      </c>
      <c r="M48" s="48" t="e">
        <f t="shared" si="2"/>
        <v>#DIV/0!</v>
      </c>
      <c r="N48" s="81"/>
      <c r="O48" s="109"/>
      <c r="P48" s="109" t="e">
        <f t="shared" si="3"/>
        <v>#DIV/0!</v>
      </c>
    </row>
    <row r="49" spans="2:13" ht="13.5" thickBot="1">
      <c r="B49" s="120" t="s">
        <v>10</v>
      </c>
      <c r="C49" s="120">
        <f aca="true" t="shared" si="4" ref="C49:L49">SUM(C5:C48)</f>
        <v>77828</v>
      </c>
      <c r="D49" s="121">
        <f t="shared" si="4"/>
        <v>384</v>
      </c>
      <c r="E49" s="120">
        <f t="shared" si="4"/>
        <v>66586</v>
      </c>
      <c r="F49" s="121">
        <f t="shared" si="4"/>
        <v>352</v>
      </c>
      <c r="G49" s="120">
        <f>SUM(G5:G48)</f>
        <v>68171</v>
      </c>
      <c r="H49" s="121">
        <f>SUM(H5:H48)</f>
        <v>384</v>
      </c>
      <c r="I49" s="120">
        <f t="shared" si="4"/>
        <v>47370</v>
      </c>
      <c r="J49" s="121">
        <f t="shared" si="4"/>
        <v>288</v>
      </c>
      <c r="K49" s="122">
        <f t="shared" si="4"/>
        <v>259955</v>
      </c>
      <c r="L49" s="122">
        <f t="shared" si="4"/>
        <v>1408</v>
      </c>
      <c r="M49" s="123"/>
    </row>
    <row r="52" spans="2:13" ht="12.75">
      <c r="B52" t="s">
        <v>28</v>
      </c>
      <c r="D52" s="77">
        <f>SUM(C49)/D49</f>
        <v>202.67708333333334</v>
      </c>
      <c r="E52" t="s">
        <v>94</v>
      </c>
      <c r="G52" s="77">
        <f>SUM(E49)/F49</f>
        <v>189.16477272727272</v>
      </c>
      <c r="H52" t="s">
        <v>95</v>
      </c>
      <c r="J52" s="77">
        <f>SUM(G49)/H49</f>
        <v>177.52864583333334</v>
      </c>
      <c r="K52" t="s">
        <v>29</v>
      </c>
      <c r="M52" s="77">
        <f>SUM(I49)/J49</f>
        <v>164.47916666666666</v>
      </c>
    </row>
    <row r="54" spans="6:10" ht="12.75">
      <c r="F54" s="6"/>
      <c r="H54" s="6"/>
      <c r="J54" s="6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3.00390625" style="0" bestFit="1" customWidth="1"/>
    <col min="2" max="2" width="18.28125" style="0" bestFit="1" customWidth="1"/>
    <col min="3" max="3" width="14.57421875" style="0" bestFit="1" customWidth="1"/>
    <col min="4" max="4" width="7.28125" style="0" customWidth="1"/>
    <col min="5" max="5" width="3.00390625" style="0" bestFit="1" customWidth="1"/>
    <col min="6" max="6" width="18.28125" style="0" bestFit="1" customWidth="1"/>
    <col min="7" max="7" width="17.421875" style="0" bestFit="1" customWidth="1"/>
    <col min="8" max="8" width="7.28125" style="0" customWidth="1"/>
    <col min="9" max="9" width="15.8515625" style="0" customWidth="1"/>
    <col min="12" max="12" width="16.8515625" style="0" customWidth="1"/>
  </cols>
  <sheetData>
    <row r="2" ht="12.75">
      <c r="I2" s="9" t="s">
        <v>48</v>
      </c>
    </row>
    <row r="3" spans="2:13" ht="12.75">
      <c r="B3" s="138" t="s">
        <v>0</v>
      </c>
      <c r="C3" s="39" t="s">
        <v>42</v>
      </c>
      <c r="D3" s="74"/>
      <c r="F3" s="138" t="s">
        <v>0</v>
      </c>
      <c r="G3" s="39" t="s">
        <v>43</v>
      </c>
      <c r="I3" s="9" t="s">
        <v>49</v>
      </c>
      <c r="J3" s="9"/>
      <c r="K3" s="74"/>
      <c r="L3" s="9" t="s">
        <v>51</v>
      </c>
      <c r="M3" s="9"/>
    </row>
    <row r="4" spans="1:13" ht="12.75">
      <c r="A4">
        <v>1</v>
      </c>
      <c r="B4" s="144" t="s">
        <v>71</v>
      </c>
      <c r="C4" s="16">
        <v>970</v>
      </c>
      <c r="D4" s="10"/>
      <c r="E4">
        <v>1</v>
      </c>
      <c r="F4" s="144" t="s">
        <v>65</v>
      </c>
      <c r="G4" s="16">
        <v>300</v>
      </c>
      <c r="H4">
        <v>1</v>
      </c>
      <c r="I4" s="244" t="s">
        <v>117</v>
      </c>
      <c r="J4" s="245">
        <v>300</v>
      </c>
      <c r="K4" s="10">
        <v>1</v>
      </c>
      <c r="L4" s="144" t="s">
        <v>127</v>
      </c>
      <c r="M4" s="137">
        <v>970</v>
      </c>
    </row>
    <row r="5" spans="1:13" ht="12.75">
      <c r="A5">
        <v>2</v>
      </c>
      <c r="B5" s="144" t="s">
        <v>65</v>
      </c>
      <c r="C5" s="16">
        <v>941</v>
      </c>
      <c r="D5" s="10"/>
      <c r="E5">
        <v>2</v>
      </c>
      <c r="F5" s="144" t="s">
        <v>71</v>
      </c>
      <c r="G5" s="16">
        <v>300</v>
      </c>
      <c r="H5">
        <v>2</v>
      </c>
      <c r="I5" s="144" t="s">
        <v>127</v>
      </c>
      <c r="J5" s="137">
        <v>300</v>
      </c>
      <c r="K5" s="10">
        <v>2</v>
      </c>
      <c r="L5" s="144" t="s">
        <v>117</v>
      </c>
      <c r="M5" s="137">
        <v>941</v>
      </c>
    </row>
    <row r="6" spans="1:13" ht="12.75">
      <c r="A6">
        <v>3</v>
      </c>
      <c r="B6" s="144" t="s">
        <v>75</v>
      </c>
      <c r="C6" s="16">
        <v>938</v>
      </c>
      <c r="D6" s="10"/>
      <c r="E6">
        <v>3</v>
      </c>
      <c r="F6" s="144" t="s">
        <v>66</v>
      </c>
      <c r="G6" s="16">
        <v>289</v>
      </c>
      <c r="H6">
        <v>3</v>
      </c>
      <c r="I6" s="144" t="s">
        <v>123</v>
      </c>
      <c r="J6" s="137">
        <v>289</v>
      </c>
      <c r="K6" s="10">
        <v>3</v>
      </c>
      <c r="L6" s="144" t="s">
        <v>127</v>
      </c>
      <c r="M6" s="137">
        <v>940</v>
      </c>
    </row>
    <row r="7" spans="1:13" ht="12.75">
      <c r="A7">
        <v>4</v>
      </c>
      <c r="B7" s="144" t="s">
        <v>66</v>
      </c>
      <c r="C7" s="16">
        <v>934</v>
      </c>
      <c r="D7" s="10"/>
      <c r="E7">
        <v>4</v>
      </c>
      <c r="F7" s="144" t="s">
        <v>52</v>
      </c>
      <c r="G7" s="16">
        <v>279</v>
      </c>
      <c r="H7">
        <v>4</v>
      </c>
      <c r="I7" s="144" t="s">
        <v>123</v>
      </c>
      <c r="J7" s="137">
        <v>288</v>
      </c>
      <c r="K7" s="10">
        <v>4</v>
      </c>
      <c r="L7" s="244" t="s">
        <v>116</v>
      </c>
      <c r="M7" s="245">
        <v>938</v>
      </c>
    </row>
    <row r="8" spans="1:13" ht="12.75">
      <c r="A8">
        <v>5</v>
      </c>
      <c r="B8" s="144" t="s">
        <v>100</v>
      </c>
      <c r="C8" s="16">
        <v>931</v>
      </c>
      <c r="D8" s="10"/>
      <c r="E8">
        <v>5</v>
      </c>
      <c r="F8" s="144" t="s">
        <v>74</v>
      </c>
      <c r="G8" s="16">
        <v>278</v>
      </c>
      <c r="H8">
        <v>5</v>
      </c>
      <c r="I8" s="144" t="s">
        <v>128</v>
      </c>
      <c r="J8" s="137">
        <v>279</v>
      </c>
      <c r="K8" s="10">
        <v>5</v>
      </c>
      <c r="L8" s="144" t="s">
        <v>123</v>
      </c>
      <c r="M8" s="137">
        <v>934</v>
      </c>
    </row>
    <row r="9" spans="1:13" ht="12.75">
      <c r="A9">
        <v>6</v>
      </c>
      <c r="B9" s="144" t="s">
        <v>98</v>
      </c>
      <c r="C9" s="16">
        <v>921</v>
      </c>
      <c r="D9" s="10"/>
      <c r="E9">
        <v>6</v>
      </c>
      <c r="F9" s="144" t="s">
        <v>100</v>
      </c>
      <c r="G9" s="16">
        <v>278</v>
      </c>
      <c r="H9">
        <v>6</v>
      </c>
      <c r="I9" s="144" t="s">
        <v>117</v>
      </c>
      <c r="J9" s="137">
        <v>278</v>
      </c>
      <c r="K9" s="10">
        <v>6</v>
      </c>
      <c r="L9" s="144" t="s">
        <v>121</v>
      </c>
      <c r="M9" s="137">
        <v>931</v>
      </c>
    </row>
    <row r="10" spans="1:13" ht="12.75">
      <c r="A10">
        <v>7</v>
      </c>
      <c r="B10" s="144" t="s">
        <v>64</v>
      </c>
      <c r="C10" s="16">
        <v>912</v>
      </c>
      <c r="D10" s="10"/>
      <c r="E10">
        <v>7</v>
      </c>
      <c r="F10" s="144" t="s">
        <v>70</v>
      </c>
      <c r="G10" s="16">
        <v>277</v>
      </c>
      <c r="H10">
        <v>7</v>
      </c>
      <c r="I10" s="144" t="s">
        <v>124</v>
      </c>
      <c r="J10" s="137">
        <v>278</v>
      </c>
      <c r="K10" s="10">
        <v>7</v>
      </c>
      <c r="L10" s="144" t="s">
        <v>116</v>
      </c>
      <c r="M10" s="137">
        <v>928</v>
      </c>
    </row>
    <row r="11" spans="1:13" ht="12.75">
      <c r="A11">
        <v>8</v>
      </c>
      <c r="B11" s="144" t="s">
        <v>131</v>
      </c>
      <c r="C11" s="16">
        <v>904</v>
      </c>
      <c r="D11" s="10"/>
      <c r="E11">
        <v>8</v>
      </c>
      <c r="F11" s="144" t="s">
        <v>98</v>
      </c>
      <c r="G11" s="16">
        <v>275</v>
      </c>
      <c r="H11">
        <v>8</v>
      </c>
      <c r="I11" s="244" t="s">
        <v>121</v>
      </c>
      <c r="J11" s="245">
        <v>278</v>
      </c>
      <c r="K11" s="10">
        <v>8</v>
      </c>
      <c r="L11" s="144" t="s">
        <v>121</v>
      </c>
      <c r="M11" s="137">
        <v>926</v>
      </c>
    </row>
    <row r="12" spans="1:13" ht="12.75">
      <c r="A12">
        <v>9</v>
      </c>
      <c r="B12" s="144" t="s">
        <v>76</v>
      </c>
      <c r="C12" s="16">
        <v>898</v>
      </c>
      <c r="D12" s="10"/>
      <c r="E12">
        <v>9</v>
      </c>
      <c r="F12" s="144" t="s">
        <v>56</v>
      </c>
      <c r="G12" s="16">
        <v>269</v>
      </c>
      <c r="H12">
        <v>9</v>
      </c>
      <c r="I12" s="144" t="s">
        <v>125</v>
      </c>
      <c r="J12" s="137">
        <v>277</v>
      </c>
      <c r="K12" s="10">
        <v>9</v>
      </c>
      <c r="L12" s="144" t="s">
        <v>122</v>
      </c>
      <c r="M12" s="137">
        <v>921</v>
      </c>
    </row>
    <row r="13" spans="1:13" ht="12.75">
      <c r="A13">
        <v>10</v>
      </c>
      <c r="B13" s="144" t="s">
        <v>74</v>
      </c>
      <c r="C13" s="16">
        <v>896</v>
      </c>
      <c r="D13" s="10"/>
      <c r="E13">
        <v>10</v>
      </c>
      <c r="F13" s="144" t="s">
        <v>96</v>
      </c>
      <c r="G13" s="16">
        <v>268</v>
      </c>
      <c r="H13">
        <v>10</v>
      </c>
      <c r="I13" s="244" t="s">
        <v>138</v>
      </c>
      <c r="J13" s="245">
        <v>275</v>
      </c>
      <c r="K13" s="10">
        <v>10</v>
      </c>
      <c r="L13" s="144" t="s">
        <v>122</v>
      </c>
      <c r="M13" s="137">
        <v>914</v>
      </c>
    </row>
    <row r="14" spans="1:11" ht="12.75">
      <c r="A14">
        <v>11</v>
      </c>
      <c r="B14" s="144" t="s">
        <v>53</v>
      </c>
      <c r="C14" s="16">
        <v>891</v>
      </c>
      <c r="D14" s="10"/>
      <c r="E14">
        <v>11</v>
      </c>
      <c r="F14" s="144" t="s">
        <v>73</v>
      </c>
      <c r="G14" s="16">
        <v>268</v>
      </c>
      <c r="I14" s="132"/>
      <c r="J14" s="38"/>
      <c r="K14" s="10"/>
    </row>
    <row r="15" spans="1:10" ht="12.75">
      <c r="A15">
        <v>12</v>
      </c>
      <c r="B15" s="144" t="s">
        <v>52</v>
      </c>
      <c r="C15" s="16">
        <v>890</v>
      </c>
      <c r="D15" s="10"/>
      <c r="E15">
        <v>12</v>
      </c>
      <c r="F15" s="144" t="s">
        <v>102</v>
      </c>
      <c r="G15" s="16">
        <v>268</v>
      </c>
      <c r="I15" s="132"/>
      <c r="J15" s="38"/>
    </row>
    <row r="16" spans="1:7" ht="12.75">
      <c r="A16">
        <v>13</v>
      </c>
      <c r="B16" s="144" t="s">
        <v>97</v>
      </c>
      <c r="C16" s="16">
        <v>884</v>
      </c>
      <c r="D16" s="10"/>
      <c r="E16">
        <v>13</v>
      </c>
      <c r="F16" s="144" t="s">
        <v>131</v>
      </c>
      <c r="G16" s="16">
        <v>268</v>
      </c>
    </row>
    <row r="17" spans="1:7" ht="12.75">
      <c r="A17">
        <v>14</v>
      </c>
      <c r="B17" s="144" t="s">
        <v>55</v>
      </c>
      <c r="C17" s="16">
        <v>883</v>
      </c>
      <c r="D17" s="10"/>
      <c r="E17">
        <v>14</v>
      </c>
      <c r="F17" s="144" t="s">
        <v>75</v>
      </c>
      <c r="G17" s="16">
        <v>267</v>
      </c>
    </row>
    <row r="18" spans="1:9" ht="12.75">
      <c r="A18">
        <v>15</v>
      </c>
      <c r="B18" s="144" t="s">
        <v>70</v>
      </c>
      <c r="C18" s="16">
        <v>877</v>
      </c>
      <c r="D18" s="10"/>
      <c r="E18">
        <v>15</v>
      </c>
      <c r="F18" s="144" t="s">
        <v>53</v>
      </c>
      <c r="G18" s="16">
        <v>259</v>
      </c>
      <c r="I18" s="9" t="s">
        <v>50</v>
      </c>
    </row>
    <row r="19" spans="1:13" ht="12.75">
      <c r="A19">
        <v>16</v>
      </c>
      <c r="B19" s="144" t="s">
        <v>54</v>
      </c>
      <c r="C19" s="16">
        <v>875</v>
      </c>
      <c r="D19" s="10"/>
      <c r="E19">
        <v>16</v>
      </c>
      <c r="F19" s="144" t="s">
        <v>104</v>
      </c>
      <c r="G19" s="16">
        <v>259</v>
      </c>
      <c r="I19" s="9" t="s">
        <v>49</v>
      </c>
      <c r="J19" s="9"/>
      <c r="K19" s="9"/>
      <c r="L19" s="9" t="s">
        <v>51</v>
      </c>
      <c r="M19" s="9"/>
    </row>
    <row r="20" spans="1:13" ht="12.75">
      <c r="A20">
        <v>17</v>
      </c>
      <c r="B20" s="144" t="s">
        <v>35</v>
      </c>
      <c r="C20" s="16">
        <v>866</v>
      </c>
      <c r="D20" s="10"/>
      <c r="E20">
        <v>17</v>
      </c>
      <c r="F20" s="144" t="s">
        <v>68</v>
      </c>
      <c r="G20" s="16">
        <v>258</v>
      </c>
      <c r="H20">
        <v>1</v>
      </c>
      <c r="I20" s="144" t="s">
        <v>120</v>
      </c>
      <c r="J20" s="137">
        <v>533</v>
      </c>
      <c r="K20">
        <v>1</v>
      </c>
      <c r="L20" s="144" t="s">
        <v>119</v>
      </c>
      <c r="M20" s="137">
        <v>1807</v>
      </c>
    </row>
    <row r="21" spans="1:13" ht="12.75">
      <c r="A21">
        <v>18</v>
      </c>
      <c r="B21" s="144" t="s">
        <v>69</v>
      </c>
      <c r="C21" s="16">
        <v>849</v>
      </c>
      <c r="D21" s="10"/>
      <c r="E21">
        <v>18</v>
      </c>
      <c r="F21" s="144" t="s">
        <v>76</v>
      </c>
      <c r="G21" s="16">
        <v>258</v>
      </c>
      <c r="H21">
        <v>2</v>
      </c>
      <c r="I21" s="144" t="s">
        <v>119</v>
      </c>
      <c r="J21" s="137">
        <v>525</v>
      </c>
      <c r="K21">
        <v>2</v>
      </c>
      <c r="L21" s="144" t="s">
        <v>144</v>
      </c>
      <c r="M21" s="137">
        <v>1773</v>
      </c>
    </row>
    <row r="22" spans="1:13" ht="12.75">
      <c r="A22">
        <v>19</v>
      </c>
      <c r="B22" s="144" t="s">
        <v>107</v>
      </c>
      <c r="C22" s="16">
        <v>846</v>
      </c>
      <c r="D22" s="10"/>
      <c r="E22">
        <v>19</v>
      </c>
      <c r="F22" s="144" t="s">
        <v>32</v>
      </c>
      <c r="G22" s="16">
        <v>257</v>
      </c>
      <c r="H22">
        <v>3</v>
      </c>
      <c r="I22" s="144" t="s">
        <v>129</v>
      </c>
      <c r="J22" s="137">
        <v>522</v>
      </c>
      <c r="K22">
        <v>3</v>
      </c>
      <c r="L22" s="144" t="s">
        <v>129</v>
      </c>
      <c r="M22" s="137">
        <v>1755</v>
      </c>
    </row>
    <row r="23" spans="1:13" ht="12.75">
      <c r="A23">
        <v>20</v>
      </c>
      <c r="B23" s="144" t="s">
        <v>102</v>
      </c>
      <c r="C23" s="16">
        <v>845</v>
      </c>
      <c r="D23" s="10"/>
      <c r="E23">
        <v>20</v>
      </c>
      <c r="F23" s="144" t="s">
        <v>54</v>
      </c>
      <c r="G23" s="16">
        <v>255</v>
      </c>
      <c r="H23">
        <v>4</v>
      </c>
      <c r="I23" s="144" t="s">
        <v>135</v>
      </c>
      <c r="J23" s="137">
        <v>522</v>
      </c>
      <c r="K23">
        <v>4</v>
      </c>
      <c r="L23" s="144" t="s">
        <v>130</v>
      </c>
      <c r="M23" s="137">
        <v>1752</v>
      </c>
    </row>
    <row r="24" spans="1:13" ht="12.75">
      <c r="A24">
        <v>21</v>
      </c>
      <c r="B24" s="144" t="s">
        <v>68</v>
      </c>
      <c r="C24" s="16">
        <v>844</v>
      </c>
      <c r="D24" s="10"/>
      <c r="E24">
        <v>21</v>
      </c>
      <c r="F24" s="144" t="s">
        <v>97</v>
      </c>
      <c r="G24" s="16">
        <v>252</v>
      </c>
      <c r="H24">
        <v>5</v>
      </c>
      <c r="I24" s="144" t="s">
        <v>119</v>
      </c>
      <c r="J24" s="137">
        <v>515</v>
      </c>
      <c r="K24">
        <v>5</v>
      </c>
      <c r="L24" s="144" t="s">
        <v>120</v>
      </c>
      <c r="M24" s="137">
        <v>1744</v>
      </c>
    </row>
    <row r="25" spans="1:13" ht="12.75">
      <c r="A25">
        <v>22</v>
      </c>
      <c r="B25" s="144" t="s">
        <v>73</v>
      </c>
      <c r="C25" s="16">
        <v>843</v>
      </c>
      <c r="D25" s="10"/>
      <c r="E25">
        <v>22</v>
      </c>
      <c r="F25" s="144" t="s">
        <v>64</v>
      </c>
      <c r="G25" s="16">
        <v>246</v>
      </c>
      <c r="H25">
        <v>6</v>
      </c>
      <c r="I25" s="144" t="s">
        <v>132</v>
      </c>
      <c r="J25" s="137">
        <v>510</v>
      </c>
      <c r="K25">
        <v>6</v>
      </c>
      <c r="L25" s="144" t="s">
        <v>133</v>
      </c>
      <c r="M25" s="137">
        <v>1738</v>
      </c>
    </row>
    <row r="26" spans="1:13" ht="12.75">
      <c r="A26">
        <v>23</v>
      </c>
      <c r="B26" s="144" t="s">
        <v>105</v>
      </c>
      <c r="C26" s="16">
        <v>835</v>
      </c>
      <c r="D26" s="10"/>
      <c r="E26">
        <v>23</v>
      </c>
      <c r="F26" s="144" t="s">
        <v>107</v>
      </c>
      <c r="G26" s="16">
        <v>246</v>
      </c>
      <c r="H26">
        <v>7</v>
      </c>
      <c r="I26" s="244" t="s">
        <v>136</v>
      </c>
      <c r="J26" s="245">
        <v>505</v>
      </c>
      <c r="K26">
        <v>7</v>
      </c>
      <c r="L26" s="144" t="s">
        <v>118</v>
      </c>
      <c r="M26" s="137">
        <v>1735</v>
      </c>
    </row>
    <row r="27" spans="1:13" ht="12.75">
      <c r="A27">
        <v>24</v>
      </c>
      <c r="B27" s="144" t="s">
        <v>39</v>
      </c>
      <c r="C27" s="137">
        <v>820</v>
      </c>
      <c r="D27" s="10"/>
      <c r="E27">
        <v>24</v>
      </c>
      <c r="F27" s="144" t="s">
        <v>55</v>
      </c>
      <c r="G27" s="137">
        <v>245</v>
      </c>
      <c r="H27">
        <v>8</v>
      </c>
      <c r="I27" s="144" t="s">
        <v>130</v>
      </c>
      <c r="J27" s="137">
        <v>504</v>
      </c>
      <c r="K27">
        <v>8</v>
      </c>
      <c r="L27" s="144" t="s">
        <v>134</v>
      </c>
      <c r="M27" s="137">
        <v>1723</v>
      </c>
    </row>
    <row r="28" spans="1:13" ht="12.75">
      <c r="A28">
        <v>25</v>
      </c>
      <c r="B28" s="144" t="s">
        <v>57</v>
      </c>
      <c r="C28" s="137">
        <v>815</v>
      </c>
      <c r="D28" s="10"/>
      <c r="E28">
        <v>25</v>
      </c>
      <c r="F28" s="144" t="s">
        <v>36</v>
      </c>
      <c r="G28" s="137">
        <v>244</v>
      </c>
      <c r="H28">
        <v>9</v>
      </c>
      <c r="I28" s="144" t="s">
        <v>126</v>
      </c>
      <c r="J28" s="137">
        <v>499</v>
      </c>
      <c r="K28">
        <v>9</v>
      </c>
      <c r="L28" s="244" t="s">
        <v>139</v>
      </c>
      <c r="M28" s="245">
        <v>1722</v>
      </c>
    </row>
    <row r="29" spans="1:13" ht="12.75">
      <c r="A29">
        <v>26</v>
      </c>
      <c r="B29" s="144" t="s">
        <v>56</v>
      </c>
      <c r="C29" s="137">
        <v>806</v>
      </c>
      <c r="D29" s="10"/>
      <c r="E29">
        <v>26</v>
      </c>
      <c r="F29" s="144" t="s">
        <v>67</v>
      </c>
      <c r="G29" s="137">
        <v>244</v>
      </c>
      <c r="H29">
        <v>10</v>
      </c>
      <c r="I29" s="244" t="s">
        <v>139</v>
      </c>
      <c r="J29" s="245">
        <v>497</v>
      </c>
      <c r="K29">
        <v>10</v>
      </c>
      <c r="L29" s="144" t="s">
        <v>118</v>
      </c>
      <c r="M29" s="137">
        <v>1719</v>
      </c>
    </row>
    <row r="30" spans="1:13" ht="12.75">
      <c r="A30">
        <v>27</v>
      </c>
      <c r="B30" s="144" t="s">
        <v>32</v>
      </c>
      <c r="C30" s="137">
        <v>795</v>
      </c>
      <c r="D30" s="10"/>
      <c r="E30">
        <v>27</v>
      </c>
      <c r="F30" s="144" t="s">
        <v>69</v>
      </c>
      <c r="G30" s="137">
        <v>242</v>
      </c>
      <c r="L30" s="159"/>
      <c r="M30" s="10"/>
    </row>
    <row r="31" spans="1:7" ht="12.75">
      <c r="A31">
        <v>28</v>
      </c>
      <c r="B31" s="144" t="s">
        <v>72</v>
      </c>
      <c r="C31" s="137">
        <v>782</v>
      </c>
      <c r="D31" s="10"/>
      <c r="E31">
        <v>28</v>
      </c>
      <c r="F31" s="144" t="s">
        <v>35</v>
      </c>
      <c r="G31" s="137">
        <v>236</v>
      </c>
    </row>
    <row r="32" spans="1:7" ht="12.75">
      <c r="A32">
        <v>29</v>
      </c>
      <c r="B32" s="144" t="s">
        <v>103</v>
      </c>
      <c r="C32" s="137">
        <v>778</v>
      </c>
      <c r="D32" s="10"/>
      <c r="E32">
        <v>29</v>
      </c>
      <c r="F32" s="144" t="s">
        <v>57</v>
      </c>
      <c r="G32" s="137">
        <v>236</v>
      </c>
    </row>
    <row r="33" spans="1:7" ht="12.75">
      <c r="A33">
        <v>30</v>
      </c>
      <c r="B33" s="144" t="s">
        <v>47</v>
      </c>
      <c r="C33" s="137">
        <v>769</v>
      </c>
      <c r="D33" s="10"/>
      <c r="E33">
        <v>30</v>
      </c>
      <c r="F33" s="144" t="s">
        <v>105</v>
      </c>
      <c r="G33" s="137">
        <v>236</v>
      </c>
    </row>
    <row r="34" spans="1:7" ht="12.75">
      <c r="A34">
        <v>31</v>
      </c>
      <c r="B34" s="144" t="s">
        <v>36</v>
      </c>
      <c r="C34" s="137">
        <v>765</v>
      </c>
      <c r="D34" s="10"/>
      <c r="E34">
        <v>31</v>
      </c>
      <c r="F34" s="144" t="s">
        <v>72</v>
      </c>
      <c r="G34" s="16">
        <v>235</v>
      </c>
    </row>
    <row r="35" spans="1:7" ht="12.75">
      <c r="A35">
        <v>32</v>
      </c>
      <c r="B35" s="144" t="s">
        <v>96</v>
      </c>
      <c r="C35" s="137">
        <v>765</v>
      </c>
      <c r="D35" s="10"/>
      <c r="E35">
        <v>32</v>
      </c>
      <c r="F35" s="144" t="s">
        <v>39</v>
      </c>
      <c r="G35" s="16">
        <v>234</v>
      </c>
    </row>
    <row r="36" spans="1:7" ht="12.75">
      <c r="A36">
        <v>33</v>
      </c>
      <c r="B36" s="144" t="s">
        <v>67</v>
      </c>
      <c r="C36" s="137">
        <v>763</v>
      </c>
      <c r="D36" s="10"/>
      <c r="E36">
        <v>33</v>
      </c>
      <c r="F36" s="144" t="s">
        <v>45</v>
      </c>
      <c r="G36" s="16">
        <v>233</v>
      </c>
    </row>
    <row r="37" spans="1:7" ht="12.75">
      <c r="A37">
        <v>34</v>
      </c>
      <c r="B37" s="144" t="s">
        <v>33</v>
      </c>
      <c r="C37" s="137">
        <v>760</v>
      </c>
      <c r="D37" s="10"/>
      <c r="E37">
        <v>34</v>
      </c>
      <c r="F37" s="144" t="s">
        <v>47</v>
      </c>
      <c r="G37" s="16">
        <v>232</v>
      </c>
    </row>
    <row r="38" spans="1:7" ht="12.75">
      <c r="A38">
        <v>35</v>
      </c>
      <c r="B38" s="144" t="s">
        <v>106</v>
      </c>
      <c r="C38" s="137">
        <v>758</v>
      </c>
      <c r="D38" s="10"/>
      <c r="E38">
        <v>35</v>
      </c>
      <c r="F38" s="144" t="s">
        <v>106</v>
      </c>
      <c r="G38" s="250">
        <v>225</v>
      </c>
    </row>
    <row r="39" spans="1:7" ht="12.75">
      <c r="A39">
        <v>36</v>
      </c>
      <c r="B39" s="144" t="s">
        <v>104</v>
      </c>
      <c r="C39" s="137">
        <v>744</v>
      </c>
      <c r="D39" s="10"/>
      <c r="E39">
        <v>36</v>
      </c>
      <c r="F39" s="144" t="s">
        <v>33</v>
      </c>
      <c r="G39" s="16">
        <v>220</v>
      </c>
    </row>
    <row r="40" spans="1:7" ht="12.75">
      <c r="A40">
        <v>37</v>
      </c>
      <c r="B40" s="144" t="s">
        <v>9</v>
      </c>
      <c r="C40" s="137">
        <v>700</v>
      </c>
      <c r="D40" s="10"/>
      <c r="E40">
        <v>37</v>
      </c>
      <c r="F40" s="144" t="s">
        <v>9</v>
      </c>
      <c r="G40" s="16">
        <v>218</v>
      </c>
    </row>
    <row r="41" spans="1:7" ht="12.75">
      <c r="A41">
        <v>38</v>
      </c>
      <c r="B41" s="144" t="s">
        <v>99</v>
      </c>
      <c r="C41" s="137">
        <v>671</v>
      </c>
      <c r="D41" s="10"/>
      <c r="E41">
        <v>38</v>
      </c>
      <c r="F41" s="144" t="s">
        <v>101</v>
      </c>
      <c r="G41" s="16">
        <v>213</v>
      </c>
    </row>
    <row r="42" spans="1:7" ht="12.75">
      <c r="A42">
        <v>39</v>
      </c>
      <c r="B42" s="144" t="s">
        <v>45</v>
      </c>
      <c r="C42" s="137">
        <v>670</v>
      </c>
      <c r="D42" s="10"/>
      <c r="E42">
        <v>39</v>
      </c>
      <c r="F42" s="144" t="s">
        <v>103</v>
      </c>
      <c r="G42" s="16">
        <v>213</v>
      </c>
    </row>
    <row r="43" spans="1:7" ht="12.75">
      <c r="A43">
        <v>40</v>
      </c>
      <c r="B43" s="144" t="s">
        <v>101</v>
      </c>
      <c r="C43" s="137">
        <v>652</v>
      </c>
      <c r="D43" s="10"/>
      <c r="E43">
        <v>40</v>
      </c>
      <c r="F43" s="144" t="s">
        <v>99</v>
      </c>
      <c r="G43" s="16">
        <v>199</v>
      </c>
    </row>
    <row r="44" spans="1:7" ht="12.75">
      <c r="A44">
        <v>41</v>
      </c>
      <c r="B44" s="144" t="s">
        <v>38</v>
      </c>
      <c r="C44" s="137">
        <v>644</v>
      </c>
      <c r="D44" s="10"/>
      <c r="E44">
        <v>41</v>
      </c>
      <c r="F44" s="144" t="s">
        <v>46</v>
      </c>
      <c r="G44" s="16">
        <v>190</v>
      </c>
    </row>
    <row r="45" spans="1:7" ht="12.75">
      <c r="A45">
        <v>42</v>
      </c>
      <c r="B45" s="144" t="s">
        <v>34</v>
      </c>
      <c r="C45" s="137">
        <v>629</v>
      </c>
      <c r="D45" s="10"/>
      <c r="E45">
        <v>42</v>
      </c>
      <c r="F45" s="144" t="s">
        <v>38</v>
      </c>
      <c r="G45" s="16">
        <v>181</v>
      </c>
    </row>
    <row r="46" spans="1:7" ht="12.75">
      <c r="A46">
        <v>43</v>
      </c>
      <c r="B46" s="144" t="s">
        <v>46</v>
      </c>
      <c r="C46" s="137">
        <v>610</v>
      </c>
      <c r="D46" s="10"/>
      <c r="E46">
        <v>43</v>
      </c>
      <c r="F46" s="144" t="s">
        <v>34</v>
      </c>
      <c r="G46" s="137">
        <v>181</v>
      </c>
    </row>
    <row r="47" spans="1:7" ht="12.75">
      <c r="A47">
        <v>44</v>
      </c>
      <c r="B47" s="144" t="s">
        <v>77</v>
      </c>
      <c r="C47" s="137"/>
      <c r="E47">
        <v>44</v>
      </c>
      <c r="F47" s="144" t="s">
        <v>77</v>
      </c>
      <c r="G47" s="137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Sammanställning</dc:title>
  <dc:subject>serieresultat 1997-98</dc:subject>
  <dc:creator>Tommy Nordgren</dc:creator>
  <cp:keywords/>
  <dc:description/>
  <cp:lastModifiedBy>Claes Granfeldt</cp:lastModifiedBy>
  <cp:lastPrinted>2022-09-04T08:51:04Z</cp:lastPrinted>
  <dcterms:created xsi:type="dcterms:W3CDTF">1997-04-30T12:04:10Z</dcterms:created>
  <dcterms:modified xsi:type="dcterms:W3CDTF">2023-04-23T14:07:22Z</dcterms:modified>
  <cp:category/>
  <cp:version/>
  <cp:contentType/>
  <cp:contentStatus/>
</cp:coreProperties>
</file>